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474068\Desktop\"/>
    </mc:Choice>
  </mc:AlternateContent>
  <bookViews>
    <workbookView xWindow="0" yWindow="0" windowWidth="20610" windowHeight="10155" tabRatio="523"/>
  </bookViews>
  <sheets>
    <sheet name="Feuil1" sheetId="1" r:id="rId1"/>
    <sheet name="Feuil2" sheetId="2" r:id="rId2"/>
    <sheet name="Feuil3" sheetId="3" r:id="rId3"/>
  </sheets>
  <definedNames>
    <definedName name="_xlnm.Print_Area" localSheetId="0">Feuil1!$B$2:$J$56</definedName>
  </definedNames>
  <calcPr calcId="162913"/>
</workbook>
</file>

<file path=xl/calcChain.xml><?xml version="1.0" encoding="utf-8"?>
<calcChain xmlns="http://schemas.openxmlformats.org/spreadsheetml/2006/main">
  <c r="F33" i="1" l="1"/>
  <c r="F6" i="1" l="1"/>
  <c r="N48" i="2" l="1"/>
  <c r="N46" i="2" l="1"/>
  <c r="J34" i="2"/>
  <c r="J48" i="2" s="1"/>
  <c r="J25" i="2"/>
  <c r="J31" i="1"/>
  <c r="I48" i="2"/>
  <c r="N38" i="2"/>
  <c r="Q38" i="2" l="1"/>
  <c r="Q42" i="2" l="1"/>
  <c r="Q40" i="2"/>
  <c r="Q48" i="2" l="1"/>
  <c r="Q45" i="2"/>
  <c r="F49" i="1"/>
  <c r="N42" i="2" l="1"/>
  <c r="N40" i="2"/>
  <c r="N44" i="2" l="1"/>
  <c r="K48" i="2"/>
  <c r="J47" i="1" l="1"/>
  <c r="B19" i="1"/>
  <c r="B33" i="1"/>
  <c r="H33" i="1" s="1"/>
  <c r="B34" i="1"/>
  <c r="I34" i="1" s="1"/>
  <c r="B35" i="1"/>
  <c r="B37" i="1"/>
  <c r="B36" i="1"/>
  <c r="H36" i="1" s="1"/>
  <c r="B26" i="1"/>
  <c r="C33" i="1"/>
  <c r="B20" i="1"/>
  <c r="H20" i="1" s="1"/>
  <c r="B21" i="1"/>
  <c r="B22" i="1"/>
  <c r="B45" i="1" s="1"/>
  <c r="B23" i="1"/>
  <c r="H23" i="1" s="1"/>
  <c r="J23" i="1" s="1"/>
  <c r="B27" i="1"/>
  <c r="B28" i="1"/>
  <c r="B29" i="1"/>
  <c r="B30" i="1"/>
  <c r="I36" i="1" l="1"/>
  <c r="F36" i="1"/>
  <c r="D36" i="1"/>
  <c r="I35" i="1"/>
  <c r="F35" i="1"/>
  <c r="D35" i="1"/>
  <c r="H35" i="1"/>
  <c r="H34" i="1"/>
  <c r="D34" i="1"/>
  <c r="F34" i="1"/>
  <c r="D33" i="1"/>
  <c r="I33" i="1"/>
  <c r="H19" i="1"/>
  <c r="J19" i="1" s="1"/>
  <c r="F37" i="1"/>
  <c r="H37" i="1"/>
  <c r="D37" i="1"/>
  <c r="I37" i="1"/>
  <c r="H21" i="1"/>
  <c r="J21" i="1" s="1"/>
  <c r="B43" i="1"/>
  <c r="B42" i="1"/>
  <c r="H22" i="1"/>
  <c r="J22" i="1" s="1"/>
  <c r="B44" i="1"/>
  <c r="B46" i="1"/>
  <c r="J20" i="1"/>
  <c r="B41" i="1"/>
  <c r="J37" i="1" l="1"/>
  <c r="J35" i="1"/>
  <c r="J33" i="1"/>
  <c r="J36" i="1"/>
  <c r="J34" i="1"/>
  <c r="J24" i="1"/>
  <c r="J38" i="1" l="1"/>
  <c r="J49" i="1" s="1"/>
</calcChain>
</file>

<file path=xl/sharedStrings.xml><?xml version="1.0" encoding="utf-8"?>
<sst xmlns="http://schemas.openxmlformats.org/spreadsheetml/2006/main" count="109" uniqueCount="81">
  <si>
    <t>RAPPORT DE DÉPENSES</t>
  </si>
  <si>
    <t>date</t>
  </si>
  <si>
    <t>Détails des dépenses:</t>
  </si>
  <si>
    <t>diner</t>
  </si>
  <si>
    <t>souper</t>
  </si>
  <si>
    <t>collation</t>
  </si>
  <si>
    <t>=</t>
  </si>
  <si>
    <t xml:space="preserve">      déjeuner</t>
  </si>
  <si>
    <t>Départ</t>
  </si>
  <si>
    <t>Retour</t>
  </si>
  <si>
    <t>sommes   dûes</t>
  </si>
  <si>
    <t>(détails .....)</t>
  </si>
  <si>
    <t xml:space="preserve">Date </t>
  </si>
  <si>
    <t>TOTAL</t>
  </si>
  <si>
    <t>Gestion financière:</t>
  </si>
  <si>
    <t>Chèque émis le :</t>
  </si>
  <si>
    <t>No. de chèque :</t>
  </si>
  <si>
    <t>Vérificateurs</t>
  </si>
  <si>
    <t>____________________</t>
  </si>
  <si>
    <r>
      <t>sous-total</t>
    </r>
    <r>
      <rPr>
        <sz val="8"/>
        <color indexed="23"/>
        <rFont val="Arial"/>
        <family val="2"/>
      </rPr>
      <t xml:space="preserve"> (1)</t>
    </r>
  </si>
  <si>
    <t xml:space="preserve"> sous-total (2)</t>
  </si>
  <si>
    <t xml:space="preserve"> sous-total (3)</t>
  </si>
  <si>
    <r>
      <t>sous-tota</t>
    </r>
    <r>
      <rPr>
        <sz val="9"/>
        <color indexed="23"/>
        <rFont val="Arial"/>
        <family val="2"/>
      </rPr>
      <t>l (4)</t>
    </r>
  </si>
  <si>
    <t>(1) Transport</t>
  </si>
  <si>
    <t>(2) Hébergement</t>
  </si>
  <si>
    <t>(3) Repas</t>
  </si>
  <si>
    <t xml:space="preserve">(4) Autres </t>
  </si>
  <si>
    <t>Signature</t>
  </si>
  <si>
    <t>Toutes les pièces justificatives doivent êtres jointes au rapport de dépenses.</t>
  </si>
  <si>
    <t>Km</t>
  </si>
  <si>
    <t>Hotel, chez un ami</t>
  </si>
  <si>
    <t>$$ / Postes budgétaires :</t>
  </si>
  <si>
    <t xml:space="preserve"> $/Km:</t>
  </si>
  <si>
    <t>taux pour kilométrage</t>
  </si>
  <si>
    <t>déjeuner</t>
  </si>
  <si>
    <t xml:space="preserve"> </t>
  </si>
  <si>
    <r>
      <t xml:space="preserve">Évènement  : </t>
    </r>
    <r>
      <rPr>
        <sz val="11"/>
        <rFont val="Arial"/>
        <family val="2"/>
      </rPr>
      <t xml:space="preserve"> </t>
    </r>
  </si>
  <si>
    <t>Nom  :</t>
  </si>
  <si>
    <t xml:space="preserve">Lieu  : </t>
  </si>
  <si>
    <t>jj mm aa</t>
  </si>
  <si>
    <t>hh:mm</t>
  </si>
  <si>
    <t>kilométrage</t>
  </si>
  <si>
    <t>Ref:</t>
  </si>
  <si>
    <t>Véhicule personnel</t>
  </si>
  <si>
    <t>Le tarif de remboursement au kilomètre est passé de :</t>
  </si>
  <si>
    <t>Les tarifs de remboursement des repas sont les suivants :</t>
  </si>
  <si>
    <t>Collation : 5.00$ (inchangé)</t>
  </si>
  <si>
    <t>pas officielle</t>
  </si>
  <si>
    <t>Hotel</t>
  </si>
  <si>
    <t>mardi</t>
  </si>
  <si>
    <t>mercredi</t>
  </si>
  <si>
    <t>jeudi</t>
  </si>
  <si>
    <t>calcul TPS</t>
  </si>
  <si>
    <t>calcul TVQ</t>
  </si>
  <si>
    <t>total  des axes</t>
  </si>
  <si>
    <t>TOTAL avec taxes</t>
  </si>
  <si>
    <t>Ststionnement</t>
  </si>
  <si>
    <t>v</t>
  </si>
  <si>
    <t>TXHE</t>
  </si>
  <si>
    <t>3j/4j</t>
  </si>
  <si>
    <t>Nous vous informons qu'à compter du 1er janvier 2019, différentes modifications à la Politique financière de la FPSES sont en vigueur :</t>
  </si>
  <si>
    <t>0,53$/km (hausse de 0.02$/km)</t>
  </si>
  <si>
    <t>Déjeuner : 17.00$ au lieu de 16,50$ ;</t>
  </si>
  <si>
    <t>Dîner : 26.00$ au lieu de 25.00$ ;</t>
  </si>
  <si>
    <t>Souper : 32.50$ au lieu de 32.00$</t>
  </si>
  <si>
    <t>note:</t>
  </si>
  <si>
    <t>L'APLEP applique c'est taux après la fin de son année financières, soit au 1er juillet de l'année.</t>
  </si>
  <si>
    <t>Prénom Nom</t>
  </si>
  <si>
    <t>Conseil de Noël APLEP</t>
  </si>
  <si>
    <t>Restaurant</t>
  </si>
  <si>
    <t>Bonjour à toutes et tous,</t>
  </si>
  <si>
    <t>Le tarif de remboursement au kilomètre demeure à 0,54 $ par kilomètre.</t>
  </si>
  <si>
    <t>Les tarifs de remboursement des repas seront les suivants :</t>
  </si>
  <si>
    <t>Déjeuner :                   17 $, soit le même tarif qu’en 2020</t>
  </si>
  <si>
    <t>Dîner :                         27,50 $ au lieu de 27 $</t>
  </si>
  <si>
    <t>Souper :                      35,50 $ au lieu de 34 $</t>
  </si>
  <si>
    <t>Collation :                    5 $ soit le même tarif qu’en 2020</t>
  </si>
  <si>
    <t>Merci!</t>
  </si>
  <si>
    <t xml:space="preserve">veuillez prendre note des modifications suivantes au 1er janvier 2021. </t>
  </si>
  <si>
    <t>Ces nouveaux taux sont calqués sur les augmentations du régime de remboursement des dépenses de la Centrale.</t>
  </si>
  <si>
    <t xml:space="preserve">Comme plusieurs d’entre vous suivez les taux de remboursement de dépenses de la FPSES,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</si>
</sst>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8" formatCode="#,##0.00\ &quot;$&quot;_);[Red]\(#,##0.00\ &quot;$&quot;\)"/>
    <numFmt numFmtId="164" formatCode="[$-409]d/m/yy\ h:mm\ AM/PM;@"/>
    <numFmt numFmtId="165" formatCode="#,##0.00\ &quot;$&quot;_-"/>
    <numFmt numFmtId="166" formatCode="0.0"/>
    <numFmt numFmtId="167" formatCode="h:mm;@"/>
    <numFmt numFmtId="168" formatCode="#,##0.00\ &quot;$&quot;"/>
    <numFmt numFmtId="169" formatCode="#,##0.00\ _$"/>
    <numFmt numFmtId="170" formatCode="0.000%"/>
  </numFmts>
  <fonts count="23" x14ac:knownFonts="1"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6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name val="Arial Narrow"/>
      <family val="2"/>
    </font>
    <font>
      <sz val="9"/>
      <color indexed="23"/>
      <name val="Arial"/>
      <family val="2"/>
    </font>
    <font>
      <b/>
      <sz val="11"/>
      <name val="Arial"/>
      <family val="2"/>
    </font>
    <font>
      <sz val="8"/>
      <color indexed="23"/>
      <name val="Arial"/>
      <family val="2"/>
    </font>
    <font>
      <sz val="10"/>
      <color indexed="23"/>
      <name val="Arial"/>
      <family val="2"/>
    </font>
    <font>
      <i/>
      <sz val="8"/>
      <color indexed="23"/>
      <name val="Arial"/>
      <family val="2"/>
    </font>
    <font>
      <i/>
      <sz val="8"/>
      <name val="Arial"/>
      <family val="2"/>
    </font>
    <font>
      <sz val="8"/>
      <color indexed="23"/>
      <name val="Arial"/>
      <family val="2"/>
    </font>
    <font>
      <sz val="10"/>
      <color indexed="63"/>
      <name val="Monotype Corsiva"/>
      <family val="4"/>
    </font>
    <font>
      <sz val="16"/>
      <name val="Arial"/>
      <family val="2"/>
    </font>
    <font>
      <sz val="18"/>
      <name val="Monotype Corsiva"/>
      <family val="4"/>
    </font>
    <font>
      <sz val="11"/>
      <name val="Arial"/>
      <family val="2"/>
    </font>
    <font>
      <b/>
      <sz val="10"/>
      <name val="Monotype Corsiva"/>
      <family val="4"/>
    </font>
    <font>
      <sz val="10"/>
      <name val="Arial"/>
      <family val="2"/>
    </font>
    <font>
      <b/>
      <sz val="8"/>
      <name val="Arial"/>
      <family val="2"/>
    </font>
  </fonts>
  <fills count="12">
    <fill>
      <patternFill patternType="none"/>
    </fill>
    <fill>
      <patternFill patternType="gray125"/>
    </fill>
    <fill>
      <patternFill patternType="lightGray">
        <fgColor indexed="11"/>
      </patternFill>
    </fill>
    <fill>
      <patternFill patternType="lightGray">
        <fgColor indexed="13"/>
      </patternFill>
    </fill>
    <fill>
      <patternFill patternType="lightGray">
        <fgColor indexed="14"/>
      </patternFill>
    </fill>
    <fill>
      <patternFill patternType="gray125">
        <fgColor indexed="12"/>
      </patternFill>
    </fill>
    <fill>
      <patternFill patternType="gray125">
        <fgColor indexed="48"/>
      </patternFill>
    </fill>
    <fill>
      <patternFill patternType="gray125">
        <fgColor indexed="10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1" fillId="0" borderId="0"/>
  </cellStyleXfs>
  <cellXfs count="224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/>
    <xf numFmtId="0" fontId="4" fillId="0" borderId="0" xfId="0" applyFont="1" applyBorder="1" applyAlignment="1"/>
    <xf numFmtId="0" fontId="5" fillId="0" borderId="0" xfId="0" applyFont="1"/>
    <xf numFmtId="0" fontId="6" fillId="0" borderId="1" xfId="0" applyFont="1" applyBorder="1" applyAlignment="1">
      <alignment horizontal="right"/>
    </xf>
    <xf numFmtId="0" fontId="6" fillId="0" borderId="2" xfId="0" applyFont="1" applyBorder="1"/>
    <xf numFmtId="0" fontId="6" fillId="0" borderId="3" xfId="0" applyFont="1" applyBorder="1"/>
    <xf numFmtId="0" fontId="3" fillId="0" borderId="4" xfId="0" applyFont="1" applyBorder="1" applyAlignment="1">
      <alignment horizontal="right"/>
    </xf>
    <xf numFmtId="0" fontId="3" fillId="0" borderId="4" xfId="0" applyFont="1" applyBorder="1" applyAlignment="1"/>
    <xf numFmtId="0" fontId="3" fillId="0" borderId="5" xfId="0" applyFont="1" applyBorder="1" applyAlignment="1">
      <alignment horizontal="right"/>
    </xf>
    <xf numFmtId="0" fontId="3" fillId="0" borderId="5" xfId="0" applyFont="1" applyBorder="1" applyAlignment="1"/>
    <xf numFmtId="0" fontId="3" fillId="0" borderId="6" xfId="0" applyFont="1" applyBorder="1" applyAlignment="1"/>
    <xf numFmtId="0" fontId="3" fillId="0" borderId="7" xfId="0" applyFont="1" applyBorder="1" applyAlignment="1"/>
    <xf numFmtId="0" fontId="6" fillId="0" borderId="0" xfId="0" applyFont="1" applyBorder="1" applyAlignment="1">
      <alignment horizontal="left"/>
    </xf>
    <xf numFmtId="0" fontId="6" fillId="0" borderId="0" xfId="0" applyFont="1" applyBorder="1"/>
    <xf numFmtId="0" fontId="3" fillId="0" borderId="8" xfId="0" applyFont="1" applyBorder="1" applyAlignment="1"/>
    <xf numFmtId="0" fontId="6" fillId="0" borderId="9" xfId="0" applyFont="1" applyBorder="1"/>
    <xf numFmtId="0" fontId="6" fillId="0" borderId="0" xfId="0" applyFont="1" applyBorder="1" applyAlignment="1"/>
    <xf numFmtId="0" fontId="2" fillId="0" borderId="0" xfId="0" applyFont="1" applyFill="1" applyBorder="1" applyAlignment="1">
      <alignment horizontal="right"/>
    </xf>
    <xf numFmtId="0" fontId="11" fillId="0" borderId="0" xfId="0" applyFont="1" applyFill="1" applyBorder="1" applyAlignment="1">
      <alignment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0" fillId="0" borderId="0" xfId="0" applyFill="1" applyBorder="1"/>
    <xf numFmtId="0" fontId="0" fillId="0" borderId="0" xfId="0" applyFill="1"/>
    <xf numFmtId="0" fontId="0" fillId="0" borderId="9" xfId="0" applyBorder="1" applyAlignment="1"/>
    <xf numFmtId="0" fontId="0" fillId="0" borderId="0" xfId="0" applyBorder="1" applyAlignment="1"/>
    <xf numFmtId="0" fontId="20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" vertical="top"/>
    </xf>
    <xf numFmtId="0" fontId="20" fillId="0" borderId="9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/>
    </xf>
    <xf numFmtId="0" fontId="3" fillId="0" borderId="10" xfId="0" applyFont="1" applyBorder="1"/>
    <xf numFmtId="0" fontId="3" fillId="0" borderId="4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164" fontId="0" fillId="0" borderId="0" xfId="0" applyNumberFormat="1"/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15" fillId="0" borderId="0" xfId="0" applyFont="1" applyBorder="1" applyAlignment="1">
      <alignment horizontal="center" vertical="top"/>
    </xf>
    <xf numFmtId="15" fontId="0" fillId="0" borderId="0" xfId="0" applyNumberFormat="1"/>
    <xf numFmtId="0" fontId="21" fillId="0" borderId="0" xfId="0" applyFont="1"/>
    <xf numFmtId="166" fontId="3" fillId="0" borderId="9" xfId="0" applyNumberFormat="1" applyFont="1" applyBorder="1" applyAlignment="1"/>
    <xf numFmtId="0" fontId="3" fillId="0" borderId="15" xfId="0" applyFont="1" applyBorder="1" applyAlignment="1"/>
    <xf numFmtId="0" fontId="3" fillId="0" borderId="10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6" fillId="0" borderId="17" xfId="0" applyFont="1" applyBorder="1"/>
    <xf numFmtId="0" fontId="11" fillId="0" borderId="0" xfId="0" applyFont="1" applyFill="1" applyBorder="1" applyAlignment="1">
      <alignment horizontal="right"/>
    </xf>
    <xf numFmtId="0" fontId="0" fillId="0" borderId="18" xfId="0" applyFill="1" applyBorder="1" applyAlignment="1"/>
    <xf numFmtId="0" fontId="16" fillId="0" borderId="9" xfId="0" applyFont="1" applyBorder="1" applyAlignment="1">
      <alignment horizontal="left" vertical="top" wrapText="1"/>
    </xf>
    <xf numFmtId="0" fontId="0" fillId="0" borderId="19" xfId="0" applyBorder="1" applyAlignment="1">
      <alignment horizontal="right"/>
    </xf>
    <xf numFmtId="0" fontId="0" fillId="0" borderId="20" xfId="0" applyBorder="1"/>
    <xf numFmtId="0" fontId="0" fillId="0" borderId="21" xfId="0" applyBorder="1"/>
    <xf numFmtId="0" fontId="0" fillId="0" borderId="22" xfId="0" applyBorder="1" applyAlignment="1">
      <alignment horizontal="right"/>
    </xf>
    <xf numFmtId="0" fontId="0" fillId="0" borderId="23" xfId="0" applyBorder="1"/>
    <xf numFmtId="0" fontId="6" fillId="0" borderId="24" xfId="0" applyFont="1" applyBorder="1" applyAlignment="1">
      <alignment horizontal="right"/>
    </xf>
    <xf numFmtId="0" fontId="0" fillId="0" borderId="25" xfId="0" applyBorder="1"/>
    <xf numFmtId="0" fontId="10" fillId="0" borderId="22" xfId="0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23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10" fillId="0" borderId="22" xfId="0" applyFont="1" applyBorder="1" applyAlignment="1">
      <alignment horizontal="left"/>
    </xf>
    <xf numFmtId="0" fontId="0" fillId="0" borderId="22" xfId="0" applyBorder="1"/>
    <xf numFmtId="0" fontId="6" fillId="0" borderId="0" xfId="0" applyFont="1" applyBorder="1" applyAlignment="1">
      <alignment horizontal="right"/>
    </xf>
    <xf numFmtId="0" fontId="11" fillId="0" borderId="23" xfId="0" applyFont="1" applyBorder="1" applyAlignment="1">
      <alignment horizontal="center" vertical="top"/>
    </xf>
    <xf numFmtId="15" fontId="7" fillId="0" borderId="27" xfId="0" applyNumberFormat="1" applyFont="1" applyBorder="1" applyAlignment="1">
      <alignment horizontal="center"/>
    </xf>
    <xf numFmtId="0" fontId="6" fillId="0" borderId="22" xfId="0" applyFont="1" applyBorder="1" applyAlignment="1">
      <alignment horizontal="right"/>
    </xf>
    <xf numFmtId="0" fontId="3" fillId="0" borderId="0" xfId="0" applyFont="1" applyBorder="1"/>
    <xf numFmtId="165" fontId="6" fillId="0" borderId="28" xfId="0" applyNumberFormat="1" applyFont="1" applyBorder="1"/>
    <xf numFmtId="165" fontId="6" fillId="0" borderId="23" xfId="0" applyNumberFormat="1" applyFont="1" applyBorder="1"/>
    <xf numFmtId="15" fontId="7" fillId="0" borderId="29" xfId="0" applyNumberFormat="1" applyFont="1" applyBorder="1" applyAlignment="1">
      <alignment horizontal="center"/>
    </xf>
    <xf numFmtId="15" fontId="7" fillId="0" borderId="30" xfId="0" applyNumberFormat="1" applyFont="1" applyBorder="1" applyAlignment="1">
      <alignment horizontal="center"/>
    </xf>
    <xf numFmtId="0" fontId="8" fillId="0" borderId="22" xfId="0" applyFont="1" applyBorder="1"/>
    <xf numFmtId="165" fontId="6" fillId="0" borderId="23" xfId="0" applyNumberFormat="1" applyFont="1" applyBorder="1" applyAlignment="1"/>
    <xf numFmtId="0" fontId="14" fillId="0" borderId="0" xfId="0" applyFont="1" applyBorder="1"/>
    <xf numFmtId="0" fontId="0" fillId="0" borderId="22" xfId="0" applyBorder="1" applyAlignment="1"/>
    <xf numFmtId="0" fontId="12" fillId="0" borderId="22" xfId="0" applyFont="1" applyBorder="1" applyAlignment="1">
      <alignment vertical="top"/>
    </xf>
    <xf numFmtId="0" fontId="0" fillId="0" borderId="24" xfId="0" applyBorder="1" applyAlignment="1">
      <alignment vertical="top"/>
    </xf>
    <xf numFmtId="0" fontId="17" fillId="0" borderId="23" xfId="0" applyFont="1" applyBorder="1"/>
    <xf numFmtId="0" fontId="20" fillId="0" borderId="22" xfId="0" applyFont="1" applyBorder="1" applyAlignment="1">
      <alignment horizontal="left" vertical="top" wrapText="1"/>
    </xf>
    <xf numFmtId="0" fontId="21" fillId="0" borderId="0" xfId="0" applyFont="1" applyBorder="1" applyAlignment="1">
      <alignment horizontal="right"/>
    </xf>
    <xf numFmtId="0" fontId="6" fillId="0" borderId="0" xfId="0" applyFont="1" applyFill="1" applyBorder="1" applyAlignment="1"/>
    <xf numFmtId="0" fontId="0" fillId="2" borderId="22" xfId="0" applyFill="1" applyBorder="1" applyAlignment="1">
      <alignment horizontal="right"/>
    </xf>
    <xf numFmtId="0" fontId="7" fillId="2" borderId="0" xfId="0" applyFont="1" applyFill="1" applyBorder="1" applyAlignment="1"/>
    <xf numFmtId="0" fontId="7" fillId="2" borderId="23" xfId="0" applyFont="1" applyFill="1" applyBorder="1" applyAlignment="1">
      <alignment wrapText="1"/>
    </xf>
    <xf numFmtId="0" fontId="7" fillId="3" borderId="31" xfId="0" applyFont="1" applyFill="1" applyBorder="1"/>
    <xf numFmtId="0" fontId="7" fillId="3" borderId="32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left"/>
    </xf>
    <xf numFmtId="0" fontId="11" fillId="4" borderId="34" xfId="0" applyFont="1" applyFill="1" applyBorder="1" applyAlignment="1">
      <alignment horizontal="right"/>
    </xf>
    <xf numFmtId="0" fontId="11" fillId="4" borderId="35" xfId="0" applyFont="1" applyFill="1" applyBorder="1" applyAlignment="1">
      <alignment horizontal="right"/>
    </xf>
    <xf numFmtId="0" fontId="11" fillId="4" borderId="36" xfId="0" applyFont="1" applyFill="1" applyBorder="1" applyAlignment="1">
      <alignment horizontal="right"/>
    </xf>
    <xf numFmtId="0" fontId="11" fillId="4" borderId="34" xfId="0" applyFont="1" applyFill="1" applyBorder="1" applyAlignment="1">
      <alignment horizontal="right" vertical="center"/>
    </xf>
    <xf numFmtId="0" fontId="2" fillId="4" borderId="34" xfId="0" applyFont="1" applyFill="1" applyBorder="1" applyAlignment="1">
      <alignment horizontal="right"/>
    </xf>
    <xf numFmtId="0" fontId="13" fillId="5" borderId="37" xfId="0" applyFont="1" applyFill="1" applyBorder="1" applyAlignment="1">
      <alignment horizontal="left" vertical="top"/>
    </xf>
    <xf numFmtId="0" fontId="12" fillId="5" borderId="6" xfId="0" applyFont="1" applyFill="1" applyBorder="1"/>
    <xf numFmtId="0" fontId="9" fillId="5" borderId="6" xfId="0" applyFont="1" applyFill="1" applyBorder="1" applyAlignment="1">
      <alignment horizontal="right"/>
    </xf>
    <xf numFmtId="0" fontId="12" fillId="5" borderId="0" xfId="0" applyFont="1" applyFill="1" applyBorder="1"/>
    <xf numFmtId="0" fontId="12" fillId="5" borderId="38" xfId="0" applyFont="1" applyFill="1" applyBorder="1"/>
    <xf numFmtId="0" fontId="13" fillId="5" borderId="6" xfId="0" applyFont="1" applyFill="1" applyBorder="1" applyAlignment="1">
      <alignment horizontal="left" vertical="top"/>
    </xf>
    <xf numFmtId="0" fontId="12" fillId="5" borderId="12" xfId="0" applyFont="1" applyFill="1" applyBorder="1"/>
    <xf numFmtId="0" fontId="13" fillId="5" borderId="22" xfId="0" applyFont="1" applyFill="1" applyBorder="1" applyAlignment="1">
      <alignment horizontal="left" vertical="top"/>
    </xf>
    <xf numFmtId="0" fontId="9" fillId="5" borderId="0" xfId="0" applyFont="1" applyFill="1" applyBorder="1" applyAlignment="1">
      <alignment horizontal="right"/>
    </xf>
    <xf numFmtId="0" fontId="12" fillId="5" borderId="39" xfId="0" applyFont="1" applyFill="1" applyBorder="1"/>
    <xf numFmtId="0" fontId="12" fillId="5" borderId="0" xfId="0" applyFont="1" applyFill="1" applyBorder="1" applyAlignment="1">
      <alignment horizontal="right"/>
    </xf>
    <xf numFmtId="0" fontId="12" fillId="5" borderId="23" xfId="0" applyFont="1" applyFill="1" applyBorder="1"/>
    <xf numFmtId="0" fontId="12" fillId="5" borderId="40" xfId="0" applyFont="1" applyFill="1" applyBorder="1" applyAlignment="1">
      <alignment horizontal="left"/>
    </xf>
    <xf numFmtId="0" fontId="12" fillId="5" borderId="41" xfId="0" applyFont="1" applyFill="1" applyBorder="1"/>
    <xf numFmtId="0" fontId="9" fillId="5" borderId="41" xfId="0" applyFont="1" applyFill="1" applyBorder="1" applyAlignment="1">
      <alignment horizontal="right"/>
    </xf>
    <xf numFmtId="0" fontId="12" fillId="5" borderId="42" xfId="0" applyFont="1" applyFill="1" applyBorder="1"/>
    <xf numFmtId="0" fontId="12" fillId="5" borderId="43" xfId="0" applyFont="1" applyFill="1" applyBorder="1"/>
    <xf numFmtId="15" fontId="7" fillId="6" borderId="44" xfId="0" applyNumberFormat="1" applyFont="1" applyFill="1" applyBorder="1" applyAlignment="1" applyProtection="1">
      <alignment horizontal="center"/>
      <protection locked="0"/>
    </xf>
    <xf numFmtId="167" fontId="6" fillId="6" borderId="45" xfId="0" applyNumberFormat="1" applyFont="1" applyFill="1" applyBorder="1" applyAlignment="1" applyProtection="1">
      <alignment horizontal="center"/>
      <protection locked="0"/>
    </xf>
    <xf numFmtId="15" fontId="7" fillId="6" borderId="46" xfId="0" applyNumberFormat="1" applyFont="1" applyFill="1" applyBorder="1" applyAlignment="1" applyProtection="1">
      <alignment horizontal="center"/>
      <protection locked="0"/>
    </xf>
    <xf numFmtId="167" fontId="6" fillId="6" borderId="47" xfId="0" applyNumberFormat="1" applyFont="1" applyFill="1" applyBorder="1" applyAlignment="1" applyProtection="1">
      <alignment horizontal="center"/>
      <protection locked="0"/>
    </xf>
    <xf numFmtId="167" fontId="6" fillId="6" borderId="48" xfId="0" applyNumberFormat="1" applyFont="1" applyFill="1" applyBorder="1" applyAlignment="1" applyProtection="1">
      <alignment horizontal="center"/>
      <protection locked="0"/>
    </xf>
    <xf numFmtId="165" fontId="6" fillId="6" borderId="49" xfId="0" applyNumberFormat="1" applyFont="1" applyFill="1" applyBorder="1" applyProtection="1">
      <protection locked="0"/>
    </xf>
    <xf numFmtId="165" fontId="6" fillId="6" borderId="50" xfId="0" applyNumberFormat="1" applyFont="1" applyFill="1" applyBorder="1" applyProtection="1">
      <protection locked="0"/>
    </xf>
    <xf numFmtId="165" fontId="6" fillId="6" borderId="51" xfId="0" applyNumberFormat="1" applyFont="1" applyFill="1" applyBorder="1" applyProtection="1">
      <protection locked="0"/>
    </xf>
    <xf numFmtId="0" fontId="0" fillId="7" borderId="45" xfId="0" applyFill="1" applyBorder="1"/>
    <xf numFmtId="165" fontId="10" fillId="0" borderId="32" xfId="0" applyNumberFormat="1" applyFont="1" applyBorder="1"/>
    <xf numFmtId="166" fontId="22" fillId="6" borderId="52" xfId="0" applyNumberFormat="1" applyFont="1" applyFill="1" applyBorder="1" applyAlignment="1" applyProtection="1">
      <alignment horizontal="left"/>
      <protection locked="0"/>
    </xf>
    <xf numFmtId="0" fontId="22" fillId="0" borderId="5" xfId="0" applyFont="1" applyBorder="1" applyAlignment="1">
      <alignment horizontal="right"/>
    </xf>
    <xf numFmtId="0" fontId="22" fillId="0" borderId="15" xfId="0" applyFont="1" applyBorder="1" applyAlignment="1">
      <alignment horizontal="right"/>
    </xf>
    <xf numFmtId="165" fontId="7" fillId="0" borderId="49" xfId="0" applyNumberFormat="1" applyFont="1" applyBorder="1"/>
    <xf numFmtId="165" fontId="7" fillId="0" borderId="32" xfId="0" applyNumberFormat="1" applyFont="1" applyBorder="1" applyAlignment="1"/>
    <xf numFmtId="165" fontId="7" fillId="6" borderId="49" xfId="0" applyNumberFormat="1" applyFont="1" applyFill="1" applyBorder="1" applyProtection="1">
      <protection locked="0"/>
    </xf>
    <xf numFmtId="165" fontId="7" fillId="6" borderId="50" xfId="0" applyNumberFormat="1" applyFont="1" applyFill="1" applyBorder="1" applyProtection="1">
      <protection locked="0"/>
    </xf>
    <xf numFmtId="165" fontId="7" fillId="6" borderId="51" xfId="0" applyNumberFormat="1" applyFont="1" applyFill="1" applyBorder="1" applyProtection="1">
      <protection locked="0"/>
    </xf>
    <xf numFmtId="168" fontId="22" fillId="0" borderId="45" xfId="0" applyNumberFormat="1" applyFont="1" applyBorder="1" applyAlignment="1">
      <alignment horizontal="center"/>
    </xf>
    <xf numFmtId="168" fontId="22" fillId="0" borderId="47" xfId="0" applyNumberFormat="1" applyFont="1" applyBorder="1" applyAlignment="1">
      <alignment horizontal="center"/>
    </xf>
    <xf numFmtId="165" fontId="7" fillId="0" borderId="28" xfId="0" applyNumberFormat="1" applyFont="1" applyBorder="1" applyAlignment="1"/>
    <xf numFmtId="165" fontId="7" fillId="0" borderId="28" xfId="0" applyNumberFormat="1" applyFont="1" applyFill="1" applyBorder="1" applyAlignment="1"/>
    <xf numFmtId="14" fontId="6" fillId="0" borderId="56" xfId="0" applyNumberFormat="1" applyFont="1" applyBorder="1" applyAlignment="1">
      <alignment horizontal="left"/>
    </xf>
    <xf numFmtId="14" fontId="6" fillId="0" borderId="57" xfId="0" applyNumberFormat="1" applyFont="1" applyBorder="1" applyAlignment="1">
      <alignment horizontal="left"/>
    </xf>
    <xf numFmtId="14" fontId="6" fillId="0" borderId="58" xfId="0" applyNumberFormat="1" applyFont="1" applyBorder="1" applyAlignment="1">
      <alignment horizontal="left"/>
    </xf>
    <xf numFmtId="165" fontId="7" fillId="0" borderId="59" xfId="0" applyNumberFormat="1" applyFont="1" applyBorder="1"/>
    <xf numFmtId="2" fontId="0" fillId="0" borderId="0" xfId="0" applyNumberFormat="1"/>
    <xf numFmtId="166" fontId="22" fillId="6" borderId="54" xfId="0" applyNumberFormat="1" applyFont="1" applyFill="1" applyBorder="1" applyAlignment="1" applyProtection="1">
      <alignment horizontal="left"/>
      <protection locked="0"/>
    </xf>
    <xf numFmtId="8" fontId="0" fillId="0" borderId="0" xfId="0" applyNumberFormat="1"/>
    <xf numFmtId="0" fontId="0" fillId="0" borderId="69" xfId="0" applyBorder="1"/>
    <xf numFmtId="0" fontId="0" fillId="0" borderId="70" xfId="0" applyBorder="1"/>
    <xf numFmtId="0" fontId="0" fillId="0" borderId="18" xfId="0" applyBorder="1"/>
    <xf numFmtId="0" fontId="0" fillId="0" borderId="67" xfId="0" applyBorder="1"/>
    <xf numFmtId="0" fontId="4" fillId="0" borderId="18" xfId="1" applyFont="1" applyBorder="1" applyAlignment="1">
      <alignment horizontal="center"/>
    </xf>
    <xf numFmtId="170" fontId="4" fillId="0" borderId="67" xfId="1" applyNumberFormat="1" applyFont="1" applyBorder="1" applyAlignment="1">
      <alignment horizontal="center"/>
    </xf>
    <xf numFmtId="0" fontId="4" fillId="0" borderId="67" xfId="1" applyFont="1" applyBorder="1" applyAlignment="1">
      <alignment horizontal="center"/>
    </xf>
    <xf numFmtId="0" fontId="6" fillId="0" borderId="18" xfId="1" applyFont="1" applyBorder="1" applyAlignment="1">
      <alignment horizontal="center"/>
    </xf>
    <xf numFmtId="0" fontId="6" fillId="0" borderId="67" xfId="1" quotePrefix="1" applyFont="1" applyBorder="1" applyAlignment="1">
      <alignment horizontal="center"/>
    </xf>
    <xf numFmtId="0" fontId="4" fillId="0" borderId="71" xfId="1" applyFont="1" applyBorder="1" applyAlignment="1">
      <alignment horizontal="center"/>
    </xf>
    <xf numFmtId="0" fontId="4" fillId="0" borderId="68" xfId="1" quotePrefix="1" applyFont="1" applyBorder="1" applyAlignment="1">
      <alignment horizontal="center"/>
    </xf>
    <xf numFmtId="0" fontId="0" fillId="0" borderId="72" xfId="0" applyBorder="1"/>
    <xf numFmtId="0" fontId="0" fillId="0" borderId="73" xfId="0" applyBorder="1"/>
    <xf numFmtId="169" fontId="0" fillId="0" borderId="73" xfId="0" applyNumberFormat="1" applyBorder="1"/>
    <xf numFmtId="169" fontId="0" fillId="0" borderId="74" xfId="0" applyNumberFormat="1" applyBorder="1"/>
    <xf numFmtId="169" fontId="0" fillId="9" borderId="73" xfId="0" applyNumberFormat="1" applyFill="1" applyBorder="1"/>
    <xf numFmtId="169" fontId="19" fillId="0" borderId="73" xfId="0" applyNumberFormat="1" applyFont="1" applyBorder="1"/>
    <xf numFmtId="0" fontId="21" fillId="0" borderId="72" xfId="0" applyFont="1" applyBorder="1"/>
    <xf numFmtId="169" fontId="19" fillId="0" borderId="74" xfId="0" applyNumberFormat="1" applyFont="1" applyBorder="1"/>
    <xf numFmtId="165" fontId="7" fillId="0" borderId="63" xfId="0" applyNumberFormat="1" applyFont="1" applyBorder="1"/>
    <xf numFmtId="168" fontId="22" fillId="0" borderId="75" xfId="0" applyNumberFormat="1" applyFont="1" applyBorder="1" applyAlignment="1">
      <alignment horizontal="center"/>
    </xf>
    <xf numFmtId="168" fontId="22" fillId="0" borderId="76" xfId="0" applyNumberFormat="1" applyFont="1" applyBorder="1" applyAlignment="1">
      <alignment horizontal="center"/>
    </xf>
    <xf numFmtId="168" fontId="22" fillId="0" borderId="77" xfId="0" applyNumberFormat="1" applyFont="1" applyBorder="1" applyAlignment="1">
      <alignment horizontal="center"/>
    </xf>
    <xf numFmtId="15" fontId="0" fillId="10" borderId="0" xfId="0" applyNumberFormat="1" applyFill="1"/>
    <xf numFmtId="2" fontId="0" fillId="10" borderId="0" xfId="0" applyNumberFormat="1" applyFill="1"/>
    <xf numFmtId="168" fontId="22" fillId="0" borderId="45" xfId="0" applyNumberFormat="1" applyFont="1" applyBorder="1" applyAlignment="1">
      <alignment horizontal="center"/>
    </xf>
    <xf numFmtId="165" fontId="6" fillId="6" borderId="79" xfId="0" applyNumberFormat="1" applyFont="1" applyFill="1" applyBorder="1" applyProtection="1">
      <protection locked="0"/>
    </xf>
    <xf numFmtId="4" fontId="0" fillId="0" borderId="0" xfId="0" applyNumberFormat="1"/>
    <xf numFmtId="0" fontId="0" fillId="0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>
      <alignment horizontal="left" indent="1"/>
    </xf>
    <xf numFmtId="166" fontId="22" fillId="6" borderId="53" xfId="0" applyNumberFormat="1" applyFont="1" applyFill="1" applyBorder="1" applyAlignment="1" applyProtection="1">
      <alignment horizontal="left"/>
      <protection locked="0"/>
    </xf>
    <xf numFmtId="166" fontId="22" fillId="6" borderId="55" xfId="0" applyNumberFormat="1" applyFont="1" applyFill="1" applyBorder="1" applyAlignment="1" applyProtection="1">
      <alignment horizontal="left"/>
      <protection locked="0"/>
    </xf>
    <xf numFmtId="15" fontId="0" fillId="11" borderId="0" xfId="0" applyNumberFormat="1" applyFont="1" applyFill="1" applyBorder="1" applyAlignment="1" applyProtection="1"/>
    <xf numFmtId="2" fontId="0" fillId="11" borderId="0" xfId="0" applyNumberFormat="1" applyFont="1" applyFill="1" applyBorder="1" applyAlignment="1" applyProtection="1"/>
    <xf numFmtId="168" fontId="22" fillId="0" borderId="14" xfId="0" applyNumberFormat="1" applyFont="1" applyBorder="1" applyAlignment="1">
      <alignment horizontal="center"/>
    </xf>
    <xf numFmtId="0" fontId="0" fillId="0" borderId="0" xfId="0" applyNumberFormat="1"/>
    <xf numFmtId="15" fontId="6" fillId="6" borderId="56" xfId="0" applyNumberFormat="1" applyFont="1" applyFill="1" applyBorder="1" applyAlignment="1" applyProtection="1">
      <alignment horizontal="left" wrapText="1"/>
      <protection locked="0"/>
    </xf>
    <xf numFmtId="0" fontId="21" fillId="6" borderId="4" xfId="0" applyFont="1" applyFill="1" applyBorder="1" applyAlignment="1" applyProtection="1">
      <alignment horizontal="left" wrapText="1"/>
      <protection locked="0"/>
    </xf>
    <xf numFmtId="0" fontId="21" fillId="6" borderId="63" xfId="0" applyFont="1" applyFill="1" applyBorder="1" applyAlignment="1" applyProtection="1">
      <alignment horizontal="left" wrapText="1"/>
      <protection locked="0"/>
    </xf>
    <xf numFmtId="0" fontId="6" fillId="6" borderId="2" xfId="0" applyFont="1" applyFill="1" applyBorder="1" applyAlignment="1"/>
    <xf numFmtId="0" fontId="21" fillId="6" borderId="5" xfId="0" applyFont="1" applyFill="1" applyBorder="1" applyAlignment="1"/>
    <xf numFmtId="0" fontId="21" fillId="6" borderId="11" xfId="0" applyFont="1" applyFill="1" applyBorder="1" applyAlignment="1"/>
    <xf numFmtId="0" fontId="6" fillId="6" borderId="2" xfId="0" applyFont="1" applyFill="1" applyBorder="1" applyAlignment="1" applyProtection="1">
      <alignment horizontal="left"/>
      <protection locked="0"/>
    </xf>
    <xf numFmtId="0" fontId="0" fillId="6" borderId="5" xfId="0" applyFill="1" applyBorder="1" applyAlignment="1" applyProtection="1">
      <protection locked="0"/>
    </xf>
    <xf numFmtId="0" fontId="0" fillId="6" borderId="62" xfId="0" applyFill="1" applyBorder="1" applyAlignment="1" applyProtection="1">
      <protection locked="0"/>
    </xf>
    <xf numFmtId="0" fontId="1" fillId="0" borderId="5" xfId="0" applyFont="1" applyBorder="1" applyAlignment="1">
      <alignment horizontal="center" vertical="top" wrapText="1"/>
    </xf>
    <xf numFmtId="15" fontId="6" fillId="6" borderId="57" xfId="0" applyNumberFormat="1" applyFont="1" applyFill="1" applyBorder="1" applyAlignment="1" applyProtection="1">
      <alignment horizontal="left" wrapText="1"/>
      <protection locked="0"/>
    </xf>
    <xf numFmtId="0" fontId="21" fillId="6" borderId="5" xfId="0" applyFont="1" applyFill="1" applyBorder="1" applyAlignment="1" applyProtection="1">
      <alignment horizontal="left" wrapText="1"/>
      <protection locked="0"/>
    </xf>
    <xf numFmtId="0" fontId="21" fillId="6" borderId="11" xfId="0" applyFont="1" applyFill="1" applyBorder="1" applyAlignment="1" applyProtection="1">
      <alignment horizontal="left" wrapText="1"/>
      <protection locked="0"/>
    </xf>
    <xf numFmtId="15" fontId="6" fillId="6" borderId="58" xfId="0" applyNumberFormat="1" applyFont="1" applyFill="1" applyBorder="1" applyAlignment="1" applyProtection="1">
      <alignment horizontal="left" wrapText="1"/>
      <protection locked="0"/>
    </xf>
    <xf numFmtId="0" fontId="21" fillId="6" borderId="7" xfId="0" applyFont="1" applyFill="1" applyBorder="1" applyAlignment="1" applyProtection="1">
      <alignment horizontal="left" wrapText="1"/>
      <protection locked="0"/>
    </xf>
    <xf numFmtId="0" fontId="21" fillId="6" borderId="8" xfId="0" applyFont="1" applyFill="1" applyBorder="1" applyAlignment="1" applyProtection="1">
      <alignment horizontal="left" wrapText="1"/>
      <protection locked="0"/>
    </xf>
    <xf numFmtId="0" fontId="16" fillId="0" borderId="60" xfId="0" applyFont="1" applyBorder="1" applyAlignment="1">
      <alignment horizontal="left" vertical="top"/>
    </xf>
    <xf numFmtId="0" fontId="16" fillId="0" borderId="10" xfId="0" applyFont="1" applyBorder="1" applyAlignment="1">
      <alignment horizontal="left" vertical="top"/>
    </xf>
    <xf numFmtId="0" fontId="16" fillId="0" borderId="61" xfId="0" applyFont="1" applyBorder="1" applyAlignment="1">
      <alignment horizontal="left" vertical="top"/>
    </xf>
    <xf numFmtId="168" fontId="22" fillId="0" borderId="5" xfId="0" applyNumberFormat="1" applyFont="1" applyBorder="1" applyAlignment="1">
      <alignment horizontal="center"/>
    </xf>
    <xf numFmtId="168" fontId="22" fillId="0" borderId="62" xfId="0" applyNumberFormat="1" applyFont="1" applyBorder="1" applyAlignment="1">
      <alignment horizontal="center"/>
    </xf>
    <xf numFmtId="168" fontId="22" fillId="0" borderId="45" xfId="0" applyNumberFormat="1" applyFont="1" applyBorder="1" applyAlignment="1">
      <alignment horizontal="center"/>
    </xf>
    <xf numFmtId="15" fontId="1" fillId="8" borderId="2" xfId="0" applyNumberFormat="1" applyFont="1" applyFill="1" applyBorder="1" applyAlignment="1" applyProtection="1">
      <alignment horizontal="center"/>
    </xf>
    <xf numFmtId="0" fontId="1" fillId="8" borderId="62" xfId="0" applyFont="1" applyFill="1" applyBorder="1" applyAlignment="1" applyProtection="1">
      <alignment horizontal="center"/>
    </xf>
    <xf numFmtId="168" fontId="22" fillId="0" borderId="3" xfId="0" applyNumberFormat="1" applyFont="1" applyBorder="1" applyAlignment="1">
      <alignment horizontal="center"/>
    </xf>
    <xf numFmtId="168" fontId="22" fillId="0" borderId="64" xfId="0" applyNumberFormat="1" applyFont="1" applyBorder="1" applyAlignment="1">
      <alignment horizontal="center"/>
    </xf>
    <xf numFmtId="168" fontId="22" fillId="0" borderId="7" xfId="0" applyNumberFormat="1" applyFont="1" applyBorder="1" applyAlignment="1">
      <alignment horizontal="center"/>
    </xf>
    <xf numFmtId="15" fontId="6" fillId="6" borderId="5" xfId="0" applyNumberFormat="1" applyFont="1" applyFill="1" applyBorder="1" applyAlignment="1" applyProtection="1">
      <alignment horizontal="left" wrapText="1"/>
      <protection locked="0"/>
    </xf>
    <xf numFmtId="15" fontId="6" fillId="6" borderId="11" xfId="0" applyNumberFormat="1" applyFont="1" applyFill="1" applyBorder="1" applyAlignment="1" applyProtection="1">
      <alignment horizontal="left" wrapText="1"/>
      <protection locked="0"/>
    </xf>
    <xf numFmtId="0" fontId="2" fillId="0" borderId="0" xfId="0" applyFont="1" applyBorder="1" applyAlignment="1">
      <alignment horizontal="center"/>
    </xf>
    <xf numFmtId="168" fontId="22" fillId="0" borderId="14" xfId="0" applyNumberFormat="1" applyFont="1" applyBorder="1" applyAlignment="1">
      <alignment horizontal="center"/>
    </xf>
    <xf numFmtId="0" fontId="7" fillId="6" borderId="2" xfId="0" applyFont="1" applyFill="1" applyBorder="1" applyAlignment="1" applyProtection="1">
      <alignment horizontal="left"/>
      <protection locked="0"/>
    </xf>
    <xf numFmtId="0" fontId="1" fillId="6" borderId="5" xfId="0" applyFont="1" applyFill="1" applyBorder="1" applyAlignment="1" applyProtection="1">
      <protection locked="0"/>
    </xf>
    <xf numFmtId="0" fontId="1" fillId="6" borderId="62" xfId="0" applyFont="1" applyFill="1" applyBorder="1" applyAlignment="1" applyProtection="1">
      <protection locked="0"/>
    </xf>
    <xf numFmtId="0" fontId="6" fillId="6" borderId="3" xfId="0" applyFont="1" applyFill="1" applyBorder="1" applyAlignment="1"/>
    <xf numFmtId="0" fontId="0" fillId="6" borderId="7" xfId="0" applyFill="1" applyBorder="1" applyAlignment="1"/>
    <xf numFmtId="0" fontId="0" fillId="6" borderId="8" xfId="0" applyFill="1" applyBorder="1" applyAlignment="1"/>
    <xf numFmtId="0" fontId="3" fillId="0" borderId="65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66" xfId="0" applyFont="1" applyBorder="1" applyAlignment="1">
      <alignment horizontal="left"/>
    </xf>
    <xf numFmtId="0" fontId="18" fillId="2" borderId="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top"/>
    </xf>
    <xf numFmtId="168" fontId="22" fillId="0" borderId="10" xfId="0" applyNumberFormat="1" applyFont="1" applyBorder="1" applyAlignment="1">
      <alignment horizontal="center"/>
    </xf>
    <xf numFmtId="168" fontId="22" fillId="0" borderId="78" xfId="0" applyNumberFormat="1" applyFont="1" applyBorder="1" applyAlignment="1">
      <alignment horizontal="center"/>
    </xf>
    <xf numFmtId="0" fontId="6" fillId="6" borderId="1" xfId="0" applyFont="1" applyFill="1" applyBorder="1" applyAlignment="1"/>
    <xf numFmtId="0" fontId="0" fillId="6" borderId="4" xfId="0" applyFill="1" applyBorder="1" applyAlignment="1"/>
    <xf numFmtId="0" fontId="0" fillId="6" borderId="63" xfId="0" applyFill="1" applyBorder="1" applyAlignme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238125</xdr:colOff>
      <xdr:row>1</xdr:row>
      <xdr:rowOff>142875</xdr:rowOff>
    </xdr:from>
    <xdr:to>
      <xdr:col>9</xdr:col>
      <xdr:colOff>676275</xdr:colOff>
      <xdr:row>6</xdr:row>
      <xdr:rowOff>9525</xdr:rowOff>
    </xdr:to>
    <xdr:pic>
      <xdr:nvPicPr>
        <xdr:cNvPr id="1327" name="Image 3" descr="csq_rvb.jpe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29375" y="314325"/>
          <a:ext cx="4381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1</xdr:row>
      <xdr:rowOff>19050</xdr:rowOff>
    </xdr:from>
    <xdr:to>
      <xdr:col>3</xdr:col>
      <xdr:colOff>257175</xdr:colOff>
      <xdr:row>6</xdr:row>
      <xdr:rowOff>76200</xdr:rowOff>
    </xdr:to>
    <xdr:pic>
      <xdr:nvPicPr>
        <xdr:cNvPr id="1328" name="Image 5" descr="aplep logo_red.gif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0575" y="190500"/>
          <a:ext cx="150495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63"/>
  <sheetViews>
    <sheetView showGridLines="0" showRowColHeaders="0" tabSelected="1" zoomScale="110" zoomScaleNormal="110" workbookViewId="0">
      <selection activeCell="J13" sqref="J13"/>
    </sheetView>
  </sheetViews>
  <sheetFormatPr baseColWidth="10" defaultColWidth="11.42578125" defaultRowHeight="12.75" x14ac:dyDescent="0.2"/>
  <cols>
    <col min="1" max="1" width="11.42578125" customWidth="1"/>
    <col min="2" max="2" width="14.5703125" style="3" customWidth="1"/>
    <col min="3" max="3" width="4.5703125" customWidth="1"/>
    <col min="4" max="4" width="14.42578125" customWidth="1"/>
    <col min="5" max="5" width="2.42578125" customWidth="1"/>
    <col min="6" max="6" width="14.5703125" customWidth="1"/>
    <col min="7" max="7" width="5.42578125" customWidth="1"/>
    <col min="8" max="9" width="12.7109375" customWidth="1"/>
    <col min="10" max="10" width="14.42578125" customWidth="1"/>
    <col min="11" max="11" width="8.7109375" customWidth="1"/>
  </cols>
  <sheetData>
    <row r="1" spans="2:13" ht="13.5" thickBot="1" x14ac:dyDescent="0.25"/>
    <row r="2" spans="2:13" ht="13.5" thickTop="1" x14ac:dyDescent="0.2">
      <c r="B2" s="51"/>
      <c r="C2" s="52"/>
      <c r="D2" s="52"/>
      <c r="E2" s="52"/>
      <c r="F2" s="52"/>
      <c r="G2" s="52"/>
      <c r="H2" s="52"/>
      <c r="I2" s="52"/>
      <c r="J2" s="53"/>
    </row>
    <row r="3" spans="2:13" x14ac:dyDescent="0.2">
      <c r="B3" s="54"/>
      <c r="C3" s="1"/>
      <c r="D3" s="206" t="s">
        <v>0</v>
      </c>
      <c r="E3" s="206"/>
      <c r="F3" s="206"/>
      <c r="G3" s="206"/>
      <c r="H3" s="206"/>
      <c r="I3" s="206"/>
      <c r="J3" s="55"/>
    </row>
    <row r="4" spans="2:13" x14ac:dyDescent="0.2">
      <c r="B4" s="54"/>
      <c r="C4" s="1"/>
      <c r="D4" s="206"/>
      <c r="E4" s="206"/>
      <c r="F4" s="206"/>
      <c r="G4" s="206"/>
      <c r="H4" s="206"/>
      <c r="I4" s="206"/>
      <c r="J4" s="55"/>
    </row>
    <row r="5" spans="2:13" x14ac:dyDescent="0.2">
      <c r="B5" s="54"/>
      <c r="C5" s="1"/>
      <c r="D5" s="1"/>
      <c r="E5" s="1"/>
      <c r="F5" s="1"/>
      <c r="G5" s="1"/>
      <c r="H5" s="1"/>
      <c r="I5" s="1"/>
      <c r="J5" s="55"/>
    </row>
    <row r="6" spans="2:13" x14ac:dyDescent="0.2">
      <c r="B6" s="54"/>
      <c r="C6" s="1"/>
      <c r="D6" s="82" t="s">
        <v>42</v>
      </c>
      <c r="E6" s="1"/>
      <c r="F6" s="120" t="str">
        <f>IF(OR($C$9&lt;&gt;"",N($C9)&lt;&gt;0),TEXT($H$11,"aammjj")&amp;CONCATENATE(LEFT($C$9,1),MID($C$9,SEARCH(" ",$C$9)+1,1))&amp;"01","")</f>
        <v>201216PN01</v>
      </c>
      <c r="G6" s="1"/>
      <c r="H6" s="1" t="s">
        <v>35</v>
      </c>
      <c r="I6" s="1"/>
      <c r="J6" s="55"/>
    </row>
    <row r="7" spans="2:13" ht="8.1" customHeight="1" x14ac:dyDescent="0.2">
      <c r="B7" s="56"/>
      <c r="C7" s="19"/>
      <c r="D7" s="19"/>
      <c r="E7" s="19"/>
      <c r="F7" s="19"/>
      <c r="G7" s="19"/>
      <c r="H7" s="19"/>
      <c r="I7" s="19"/>
      <c r="J7" s="57"/>
    </row>
    <row r="8" spans="2:13" ht="9.9499999999999993" customHeight="1" x14ac:dyDescent="0.2">
      <c r="B8" s="54"/>
      <c r="C8" s="1"/>
      <c r="D8" s="1"/>
      <c r="E8" s="1"/>
      <c r="F8" s="1"/>
      <c r="G8" s="1"/>
      <c r="H8" s="1"/>
      <c r="I8" s="1"/>
      <c r="J8" s="55"/>
    </row>
    <row r="9" spans="2:13" ht="15" customHeight="1" thickBot="1" x14ac:dyDescent="0.3">
      <c r="B9" s="58" t="s">
        <v>37</v>
      </c>
      <c r="C9" s="208" t="s">
        <v>67</v>
      </c>
      <c r="D9" s="209"/>
      <c r="E9" s="209"/>
      <c r="F9" s="210"/>
      <c r="G9" s="28"/>
      <c r="H9" s="59" t="s">
        <v>39</v>
      </c>
      <c r="I9" s="60" t="s">
        <v>40</v>
      </c>
      <c r="J9" s="61" t="s">
        <v>40</v>
      </c>
      <c r="K9" s="5"/>
    </row>
    <row r="10" spans="2:13" ht="15" customHeight="1" x14ac:dyDescent="0.25">
      <c r="B10" s="58"/>
      <c r="C10" s="16"/>
      <c r="D10" s="28"/>
      <c r="E10" s="28"/>
      <c r="F10" s="28"/>
      <c r="G10" s="28"/>
      <c r="H10" s="38" t="s">
        <v>12</v>
      </c>
      <c r="I10" s="39" t="s">
        <v>8</v>
      </c>
      <c r="J10" s="62" t="s">
        <v>9</v>
      </c>
      <c r="K10" s="5"/>
    </row>
    <row r="11" spans="2:13" ht="15" customHeight="1" x14ac:dyDescent="0.25">
      <c r="B11" s="58"/>
      <c r="C11" s="16"/>
      <c r="D11" s="17"/>
      <c r="E11" s="17"/>
      <c r="F11" s="17"/>
      <c r="G11" s="17"/>
      <c r="H11" s="112">
        <v>44181</v>
      </c>
      <c r="I11" s="113">
        <v>0.375</v>
      </c>
      <c r="J11" s="113">
        <v>0.5</v>
      </c>
      <c r="K11" s="5"/>
      <c r="M11" s="37"/>
    </row>
    <row r="12" spans="2:13" ht="15" x14ac:dyDescent="0.25">
      <c r="B12" s="63" t="s">
        <v>36</v>
      </c>
      <c r="C12" s="183" t="s">
        <v>68</v>
      </c>
      <c r="D12" s="184"/>
      <c r="E12" s="184"/>
      <c r="F12" s="185"/>
      <c r="G12" s="20"/>
      <c r="H12" s="112">
        <v>44181</v>
      </c>
      <c r="I12" s="113">
        <v>0.58333333333333337</v>
      </c>
      <c r="J12" s="113">
        <v>0.75</v>
      </c>
      <c r="L12" s="176"/>
    </row>
    <row r="13" spans="2:13" ht="15" customHeight="1" x14ac:dyDescent="0.25">
      <c r="B13" s="63"/>
      <c r="C13" s="16"/>
      <c r="D13" s="17" t="s">
        <v>35</v>
      </c>
      <c r="E13" s="17"/>
      <c r="F13" s="17"/>
      <c r="G13" s="17"/>
      <c r="H13" s="112"/>
      <c r="I13" s="113"/>
      <c r="J13" s="113"/>
      <c r="L13" s="138"/>
    </row>
    <row r="14" spans="2:13" ht="15" x14ac:dyDescent="0.25">
      <c r="B14" s="58" t="s">
        <v>38</v>
      </c>
      <c r="C14" s="183" t="s">
        <v>69</v>
      </c>
      <c r="D14" s="184"/>
      <c r="E14" s="184"/>
      <c r="F14" s="185"/>
      <c r="G14" s="20"/>
      <c r="H14" s="112"/>
      <c r="I14" s="113"/>
      <c r="J14" s="113"/>
    </row>
    <row r="15" spans="2:13" ht="15.75" thickBot="1" x14ac:dyDescent="0.3">
      <c r="B15" s="63"/>
      <c r="C15" s="16"/>
      <c r="D15" s="20"/>
      <c r="E15" s="83"/>
      <c r="F15" s="20"/>
      <c r="G15" s="20"/>
      <c r="H15" s="114"/>
      <c r="I15" s="115"/>
      <c r="J15" s="116"/>
    </row>
    <row r="16" spans="2:13" ht="18" customHeight="1" x14ac:dyDescent="0.2">
      <c r="B16" s="64"/>
      <c r="C16" s="65"/>
      <c r="D16" s="17"/>
      <c r="E16" s="17"/>
      <c r="F16" s="17"/>
      <c r="G16" s="17"/>
      <c r="H16" s="65"/>
      <c r="I16" s="40" t="s">
        <v>35</v>
      </c>
      <c r="J16" s="66"/>
    </row>
    <row r="17" spans="2:12" ht="23.1" customHeight="1" thickBot="1" x14ac:dyDescent="0.25">
      <c r="B17" s="84"/>
      <c r="C17" s="85"/>
      <c r="D17" s="217" t="s">
        <v>2</v>
      </c>
      <c r="E17" s="217"/>
      <c r="F17" s="217"/>
      <c r="G17" s="217"/>
      <c r="H17" s="217"/>
      <c r="I17" s="85"/>
      <c r="J17" s="86"/>
      <c r="K17" s="22"/>
      <c r="L17" s="1"/>
    </row>
    <row r="18" spans="2:12" ht="18" customHeight="1" thickBot="1" x14ac:dyDescent="0.35">
      <c r="B18" s="87" t="s">
        <v>23</v>
      </c>
      <c r="C18" s="214" t="s">
        <v>43</v>
      </c>
      <c r="D18" s="215"/>
      <c r="E18" s="215"/>
      <c r="F18" s="215"/>
      <c r="G18" s="215"/>
      <c r="H18" s="215"/>
      <c r="I18" s="216"/>
      <c r="J18" s="88" t="s">
        <v>10</v>
      </c>
      <c r="K18" s="23"/>
      <c r="L18" s="6"/>
    </row>
    <row r="19" spans="2:12" ht="20.100000000000001" customHeight="1" thickBot="1" x14ac:dyDescent="0.25">
      <c r="B19" s="67">
        <f>IF(H11&gt;0, H11,"")</f>
        <v>44181</v>
      </c>
      <c r="C19" s="7"/>
      <c r="D19" s="10" t="s">
        <v>29</v>
      </c>
      <c r="E19" s="11" t="s">
        <v>6</v>
      </c>
      <c r="F19" s="122"/>
      <c r="G19" s="43"/>
      <c r="H19" s="123" t="str">
        <f>IF($F19&lt;&gt;0,VLOOKUP($B33,Feuil2!$A$1:$B$1,1,TRUE),"")</f>
        <v/>
      </c>
      <c r="I19" s="34" t="s">
        <v>32</v>
      </c>
      <c r="J19" s="137" t="str">
        <f>IF(OR(N(H19)&lt;&gt;0,H19&lt;&gt;""),F19*H19,"")</f>
        <v/>
      </c>
      <c r="K19" s="24"/>
    </row>
    <row r="20" spans="2:12" ht="20.100000000000001" customHeight="1" thickBot="1" x14ac:dyDescent="0.25">
      <c r="B20" s="67">
        <f>IF(H12&gt;0, H12,"")</f>
        <v>44181</v>
      </c>
      <c r="C20" s="8"/>
      <c r="D20" s="12" t="s">
        <v>29</v>
      </c>
      <c r="E20" s="13"/>
      <c r="F20" s="171"/>
      <c r="G20" s="13"/>
      <c r="H20" s="123" t="str">
        <f>IF($F20&lt;&gt;0,VLOOKUP($B20,Feuil2!$A$1:$B$1,1,TRUE),"")</f>
        <v/>
      </c>
      <c r="I20" s="35" t="s">
        <v>32</v>
      </c>
      <c r="J20" s="125" t="str">
        <f>IF(OR(N(H20)&lt;&gt;0,H20&lt;&gt;""),F20*H20,"")</f>
        <v/>
      </c>
      <c r="K20" s="24"/>
    </row>
    <row r="21" spans="2:12" ht="20.100000000000001" customHeight="1" thickBot="1" x14ac:dyDescent="0.25">
      <c r="B21" s="67" t="str">
        <f>IF(H13&gt;0, H13,"")</f>
        <v/>
      </c>
      <c r="C21" s="8"/>
      <c r="D21" s="12" t="s">
        <v>29</v>
      </c>
      <c r="E21" s="14"/>
      <c r="F21" s="139"/>
      <c r="G21" s="14"/>
      <c r="H21" s="123" t="str">
        <f>IF($F21&lt;&gt;0,VLOOKUP($B21,Feuil2!$A$1:$B$1,1,TRUE),"")</f>
        <v/>
      </c>
      <c r="I21" s="36" t="s">
        <v>32</v>
      </c>
      <c r="J21" s="125" t="str">
        <f>IF(OR(N(H21)&lt;&gt;0,H21&lt;&gt;""),F21*H21,"")</f>
        <v/>
      </c>
      <c r="K21" s="24"/>
    </row>
    <row r="22" spans="2:12" ht="20.100000000000001" customHeight="1" thickBot="1" x14ac:dyDescent="0.25">
      <c r="B22" s="67" t="str">
        <f>IF(H14&gt;0, H14,"")</f>
        <v/>
      </c>
      <c r="C22" s="8"/>
      <c r="D22" s="12" t="s">
        <v>29</v>
      </c>
      <c r="E22" s="14"/>
      <c r="F22" s="139"/>
      <c r="G22" s="13"/>
      <c r="H22" s="123" t="str">
        <f>IF($F22&lt;&gt;0,VLOOKUP($B22,Feuil2!$A$1:$B$1,1,TRUE),"")</f>
        <v/>
      </c>
      <c r="I22" s="36" t="s">
        <v>32</v>
      </c>
      <c r="J22" s="125" t="str">
        <f>IF(OR(N(H22)&lt;&gt;0,H22&lt;&gt;""),F22*H22,"")</f>
        <v/>
      </c>
      <c r="K22" s="24"/>
      <c r="L22" s="42"/>
    </row>
    <row r="23" spans="2:12" ht="20.100000000000001" customHeight="1" thickBot="1" x14ac:dyDescent="0.25">
      <c r="B23" s="67" t="str">
        <f>IF(H15&gt;0, H15,"")</f>
        <v/>
      </c>
      <c r="C23" s="9"/>
      <c r="D23" s="32" t="s">
        <v>29</v>
      </c>
      <c r="E23" s="15"/>
      <c r="F23" s="172"/>
      <c r="G23" s="44"/>
      <c r="H23" s="124" t="str">
        <f>IF($F23&lt;&gt;0,VLOOKUP($B23,Feuil2!$A$1:$B$1,1,TRUE),"")</f>
        <v/>
      </c>
      <c r="I23" s="18" t="s">
        <v>32</v>
      </c>
      <c r="J23" s="125" t="str">
        <f>IF(OR(N(H23)&lt;&gt;0,H23&lt;&gt;""),F23*H23,"")</f>
        <v/>
      </c>
      <c r="K23" s="24"/>
    </row>
    <row r="24" spans="2:12" ht="14.1" customHeight="1" thickBot="1" x14ac:dyDescent="0.25">
      <c r="B24" s="68"/>
      <c r="C24" s="17"/>
      <c r="D24" s="33"/>
      <c r="E24" s="69"/>
      <c r="F24" s="69"/>
      <c r="G24" s="69"/>
      <c r="H24" s="69"/>
      <c r="I24" s="90" t="s">
        <v>19</v>
      </c>
      <c r="J24" s="126">
        <f>SUM(J19:J23)</f>
        <v>0</v>
      </c>
      <c r="K24" s="25"/>
      <c r="L24" s="42"/>
    </row>
    <row r="25" spans="2:12" ht="15.75" thickBot="1" x14ac:dyDescent="0.25">
      <c r="B25" s="89" t="s">
        <v>24</v>
      </c>
      <c r="C25" s="214" t="s">
        <v>30</v>
      </c>
      <c r="D25" s="215"/>
      <c r="E25" s="215"/>
      <c r="F25" s="215"/>
      <c r="G25" s="215"/>
      <c r="H25" s="215"/>
      <c r="I25" s="215"/>
      <c r="J25" s="70"/>
      <c r="K25" s="25"/>
      <c r="L25" s="4"/>
    </row>
    <row r="26" spans="2:12" ht="20.100000000000001" customHeight="1" x14ac:dyDescent="0.2">
      <c r="B26" s="67">
        <f>IF(H$11&gt;0, H$11,"")</f>
        <v>44181</v>
      </c>
      <c r="C26" s="221"/>
      <c r="D26" s="222"/>
      <c r="E26" s="222"/>
      <c r="F26" s="222"/>
      <c r="G26" s="222"/>
      <c r="H26" s="222"/>
      <c r="I26" s="223"/>
      <c r="J26" s="127"/>
      <c r="K26" s="25"/>
      <c r="L26" s="42"/>
    </row>
    <row r="27" spans="2:12" ht="20.100000000000001" customHeight="1" x14ac:dyDescent="0.2">
      <c r="B27" s="67">
        <f>IF(H12&gt;0, H12,"")</f>
        <v>44181</v>
      </c>
      <c r="C27" s="180"/>
      <c r="D27" s="181"/>
      <c r="E27" s="181"/>
      <c r="F27" s="181"/>
      <c r="G27" s="181"/>
      <c r="H27" s="181"/>
      <c r="I27" s="182"/>
      <c r="J27" s="128"/>
      <c r="K27" s="25"/>
    </row>
    <row r="28" spans="2:12" ht="20.100000000000001" customHeight="1" x14ac:dyDescent="0.2">
      <c r="B28" s="67" t="str">
        <f>IF(H13&gt;0, H13,"")</f>
        <v/>
      </c>
      <c r="C28" s="180"/>
      <c r="D28" s="181"/>
      <c r="E28" s="181"/>
      <c r="F28" s="181"/>
      <c r="G28" s="181"/>
      <c r="H28" s="181"/>
      <c r="I28" s="182"/>
      <c r="J28" s="128"/>
      <c r="K28" s="25"/>
    </row>
    <row r="29" spans="2:12" ht="20.100000000000001" customHeight="1" x14ac:dyDescent="0.2">
      <c r="B29" s="67" t="str">
        <f>IF(H14&gt;0, H14,"")</f>
        <v/>
      </c>
      <c r="C29" s="180"/>
      <c r="D29" s="181"/>
      <c r="E29" s="181"/>
      <c r="F29" s="181"/>
      <c r="G29" s="181"/>
      <c r="H29" s="181"/>
      <c r="I29" s="182"/>
      <c r="J29" s="128"/>
      <c r="K29" s="25"/>
    </row>
    <row r="30" spans="2:12" ht="20.100000000000001" customHeight="1" thickBot="1" x14ac:dyDescent="0.25">
      <c r="B30" s="67" t="str">
        <f>IF(H15&gt;0, H15,"")</f>
        <v/>
      </c>
      <c r="C30" s="211"/>
      <c r="D30" s="212"/>
      <c r="E30" s="212"/>
      <c r="F30" s="212"/>
      <c r="G30" s="212"/>
      <c r="H30" s="212"/>
      <c r="I30" s="213"/>
      <c r="J30" s="129"/>
      <c r="K30" s="25"/>
    </row>
    <row r="31" spans="2:12" ht="14.1" customHeight="1" thickBot="1" x14ac:dyDescent="0.25">
      <c r="B31" s="68"/>
      <c r="C31" s="17"/>
      <c r="D31" s="69"/>
      <c r="E31" s="69"/>
      <c r="F31" s="69"/>
      <c r="G31" s="69"/>
      <c r="H31" s="69"/>
      <c r="I31" s="91" t="s">
        <v>20</v>
      </c>
      <c r="J31" s="126">
        <f>SUM(J26:J30)</f>
        <v>0</v>
      </c>
      <c r="K31" s="25"/>
    </row>
    <row r="32" spans="2:12" ht="13.5" thickBot="1" x14ac:dyDescent="0.25">
      <c r="B32" s="89" t="s">
        <v>25</v>
      </c>
      <c r="C32" s="47"/>
      <c r="D32" s="218" t="s">
        <v>7</v>
      </c>
      <c r="E32" s="218"/>
      <c r="F32" s="218" t="s">
        <v>3</v>
      </c>
      <c r="G32" s="218"/>
      <c r="H32" s="45" t="s">
        <v>4</v>
      </c>
      <c r="I32" s="46" t="s">
        <v>5</v>
      </c>
      <c r="J32" s="71"/>
      <c r="K32" s="25"/>
    </row>
    <row r="33" spans="2:11" ht="13.5" thickBot="1" x14ac:dyDescent="0.25">
      <c r="B33" s="72">
        <f>IF(H11&gt;0, H11,"")</f>
        <v>44181</v>
      </c>
      <c r="C33" s="134" t="str">
        <f>IF(I18&gt;0, I18,"")</f>
        <v/>
      </c>
      <c r="D33" s="219" t="str">
        <f>IF(AND(N($B33)&lt;&gt;0,$I11&lt;=0.2917,$I11&lt;&gt;""),VLOOKUP($B33,Feuil2!A$2:$B$2,1,TRUE),"")</f>
        <v/>
      </c>
      <c r="E33" s="220"/>
      <c r="F33" s="207">
        <f>IF(AND(N($B33)&lt;&gt;0,AND($I11&lt;=0.5,$J11&gt;=0.5),$I11&lt;&gt;"",$J11&lt;&gt;""),VLOOKUP($B33,Feuil2!A$3:$B$3,1,TRUE),"")</f>
        <v>27.5</v>
      </c>
      <c r="G33" s="207"/>
      <c r="H33" s="175" t="str">
        <f>IF(AND(N($B33)&lt;&gt;0,$J11&gt;=0.75,$J11&lt;&gt;""),VLOOKUP(B33,Feuil2!A$4:$B$4,1,TRUE),"")</f>
        <v/>
      </c>
      <c r="I33" s="161" t="str">
        <f>IF(AND(N($B33)&lt;&gt;0,$J11&gt;=0.83,$J11&lt;&gt;""),VLOOKUP(B33,Feuil2!A$5:$B$5,1,TRUE),"")</f>
        <v/>
      </c>
      <c r="J33" s="160">
        <f>IF(SUM(D33:I33)&lt;&gt;0,SUM(D33:I33),"")</f>
        <v>27.5</v>
      </c>
      <c r="K33" s="25"/>
    </row>
    <row r="34" spans="2:11" ht="13.5" thickBot="1" x14ac:dyDescent="0.25">
      <c r="B34" s="72">
        <f>IF(H12&gt;0, H12,"")</f>
        <v>44181</v>
      </c>
      <c r="C34" s="135" t="s">
        <v>35</v>
      </c>
      <c r="D34" s="196" t="str">
        <f>IF(AND(N($B34)&lt;&gt;0,$I12&lt;=0.2917,$I12&lt;&gt;""),VLOOKUP($B34,Feuil2!A$2:$B$2,1,TRUE),"")</f>
        <v/>
      </c>
      <c r="E34" s="197"/>
      <c r="F34" s="198" t="str">
        <f>IF(AND(N($B34)&lt;&gt;0,AND($I12&lt;=0.5,$J12&gt;=0.5),$I12&lt;&gt;"",$J12&lt;&gt;""),VLOOKUP($B34,Feuil2!A$3:$B$3,1,TRUE),"")</f>
        <v/>
      </c>
      <c r="G34" s="198"/>
      <c r="H34" s="130">
        <f>IF(AND(N($B34)&lt;&gt;0,$J12&gt;=0.75,$J12&lt;&gt;""),VLOOKUP(B34,Feuil2!A$4:$B$4,1,TRUE),"")</f>
        <v>35.5</v>
      </c>
      <c r="I34" s="162" t="str">
        <f>IF(AND(N($B34)&lt;&gt;0,$J12&gt;=0.83,$J12&lt;&gt;""),VLOOKUP(B34,Feuil2!A$5:$B$5,1,TRUE),"")</f>
        <v/>
      </c>
      <c r="J34" s="160">
        <f>IF(SUM(D34:I34)&lt;&gt;0,SUM(D34:I34),"")</f>
        <v>35.5</v>
      </c>
      <c r="K34" s="25"/>
    </row>
    <row r="35" spans="2:11" ht="13.5" thickBot="1" x14ac:dyDescent="0.25">
      <c r="B35" s="72" t="str">
        <f>IF(H13&gt;0, H13,"")</f>
        <v/>
      </c>
      <c r="C35" s="135" t="s">
        <v>35</v>
      </c>
      <c r="D35" s="196" t="str">
        <f>IF(AND(N($B35)&lt;&gt;0,$I13&lt;=0.2917,$I13&lt;&gt;""),VLOOKUP($B35,Feuil2!A$2:$B$2,1,TRUE),"")</f>
        <v/>
      </c>
      <c r="E35" s="197"/>
      <c r="F35" s="198" t="str">
        <f>IF(AND(N($B35)&lt;&gt;0,AND($I13&lt;=0.5,$J13&gt;=0.5),$I13&lt;&gt;"",$J13&lt;&gt;""),VLOOKUP($B35,Feuil2!A$3:$B$3,1,TRUE),"")</f>
        <v/>
      </c>
      <c r="G35" s="198"/>
      <c r="H35" s="130" t="str">
        <f>IF(AND(N($B35)&lt;&gt;0,$J13&gt;=0.75,$J13&lt;&gt;""),VLOOKUP(B35,Feuil2!A$4:$B$4,1,TRUE),"")</f>
        <v/>
      </c>
      <c r="I35" s="162" t="str">
        <f>IF(AND(N($B35)&lt;&gt;0,$J13&gt;=0.83,$J13&lt;&gt;""),VLOOKUP(B35,Feuil2!A$5:$B$5,1,TRUE),"")</f>
        <v/>
      </c>
      <c r="J35" s="160" t="str">
        <f>IF(SUM(D35:I35)&lt;&gt;0,SUM(D35:I35),"")</f>
        <v/>
      </c>
      <c r="K35" s="25"/>
    </row>
    <row r="36" spans="2:11" ht="13.5" thickBot="1" x14ac:dyDescent="0.25">
      <c r="B36" s="72" t="str">
        <f>IF(H14&gt;0, H14,"")</f>
        <v/>
      </c>
      <c r="C36" s="135" t="s">
        <v>35</v>
      </c>
      <c r="D36" s="196" t="str">
        <f>IF(AND(N($B36)&lt;&gt;0,$I14&lt;=0.2917,$I14&lt;&gt;""),VLOOKUP($B36,Feuil2!A$2:$B$2,1,TRUE),"")</f>
        <v/>
      </c>
      <c r="E36" s="197"/>
      <c r="F36" s="198" t="str">
        <f>IF(AND(N($B36)&lt;&gt;0,AND($I14&lt;=0.5,$J14&gt;=0.5),$I14&lt;&gt;"",$J14&lt;&gt;""),VLOOKUP($B36,Feuil2!A$3:$B$3,1,TRUE),"")</f>
        <v/>
      </c>
      <c r="G36" s="198"/>
      <c r="H36" s="166" t="str">
        <f>IF(AND(N($B36)&lt;&gt;0,$J14&gt;=0.75,$J14&lt;&gt;""),VLOOKUP(B36,Feuil2!A$4:$B$4,1,TRUE),"")</f>
        <v/>
      </c>
      <c r="I36" s="162" t="str">
        <f>IF(AND(N($B36)&lt;&gt;0,$J14&gt;=0.83,$J14&lt;&gt;""),VLOOKUP(B36,Feuil2!A$5:$B$5,1,TRUE),"")</f>
        <v/>
      </c>
      <c r="J36" s="160" t="str">
        <f>IF(SUM(D36:I36)&lt;&gt;0,SUM(D36:I36),"")</f>
        <v/>
      </c>
      <c r="K36" s="25"/>
    </row>
    <row r="37" spans="2:11" ht="13.5" thickBot="1" x14ac:dyDescent="0.25">
      <c r="B37" s="73" t="str">
        <f>IF(H15&gt;0, H15,"")</f>
        <v/>
      </c>
      <c r="C37" s="136" t="s">
        <v>35</v>
      </c>
      <c r="D37" s="203" t="str">
        <f>IF(AND(N($B37)&lt;&gt;0,$I15&lt;=0.2917,$I15&lt;&gt;""),VLOOKUP($B37,Feuil2!A$2:$B$2,1,TRUE),"")</f>
        <v/>
      </c>
      <c r="E37" s="202"/>
      <c r="F37" s="201" t="str">
        <f>IF(AND(N($B37)&lt;&gt;0,AND($I15&lt;=0.5,$J15&gt;=0.5),$I15&lt;&gt;"",$J15&lt;&gt;""),VLOOKUP($B37,Feuil2!A$3:$B$3,1,TRUE),"")</f>
        <v/>
      </c>
      <c r="G37" s="202"/>
      <c r="H37" s="131" t="str">
        <f>IF(AND(N($B37)&lt;&gt;0,$J15&gt;=0.75,$J15&lt;&gt;""),VLOOKUP(B37,Feuil2!A$4:$B$4,1,TRUE),"")</f>
        <v/>
      </c>
      <c r="I37" s="163" t="str">
        <f>IF(AND(N($B37)&lt;&gt;0,$J15&gt;=0.83,$J15&lt;&gt;""),VLOOKUP(B37,Feuil2!A$5:$B$5,1,TRUE),"")</f>
        <v/>
      </c>
      <c r="J37" s="160" t="str">
        <f>IF(SUM(D37:I37)&lt;&gt;0,SUM(D37:I37),"")</f>
        <v/>
      </c>
      <c r="K37" s="25"/>
    </row>
    <row r="38" spans="2:11" ht="14.1" customHeight="1" thickBot="1" x14ac:dyDescent="0.3">
      <c r="B38" s="74"/>
      <c r="C38" s="17"/>
      <c r="D38" s="17"/>
      <c r="E38" s="17"/>
      <c r="F38" s="17"/>
      <c r="G38" s="17"/>
      <c r="H38" s="17"/>
      <c r="I38" s="92" t="s">
        <v>21</v>
      </c>
      <c r="J38" s="132">
        <f>SUM(J33:J37)</f>
        <v>63</v>
      </c>
      <c r="K38" s="25"/>
    </row>
    <row r="39" spans="2:11" ht="14.1" customHeight="1" thickBot="1" x14ac:dyDescent="0.3">
      <c r="B39" s="74"/>
      <c r="C39" s="17"/>
      <c r="D39" s="17"/>
      <c r="E39" s="17"/>
      <c r="F39" s="17"/>
      <c r="G39" s="17"/>
      <c r="H39" s="17"/>
      <c r="I39" s="48"/>
      <c r="J39" s="75"/>
      <c r="K39" s="25"/>
    </row>
    <row r="40" spans="2:11" ht="13.5" thickBot="1" x14ac:dyDescent="0.25">
      <c r="B40" s="89" t="s">
        <v>26</v>
      </c>
      <c r="C40" s="76" t="s">
        <v>11</v>
      </c>
      <c r="D40" s="17"/>
      <c r="E40" s="17"/>
      <c r="F40" s="17"/>
      <c r="G40" s="17"/>
      <c r="H40" s="17"/>
      <c r="I40" s="17"/>
      <c r="J40" s="71"/>
      <c r="K40" s="25"/>
    </row>
    <row r="41" spans="2:11" ht="20.100000000000001" customHeight="1" thickBot="1" x14ac:dyDescent="0.25">
      <c r="B41" s="67">
        <f>B19</f>
        <v>44181</v>
      </c>
      <c r="C41" s="177"/>
      <c r="D41" s="178"/>
      <c r="E41" s="178"/>
      <c r="F41" s="178"/>
      <c r="G41" s="178"/>
      <c r="H41" s="178"/>
      <c r="I41" s="179"/>
      <c r="J41" s="117"/>
      <c r="K41" s="25"/>
    </row>
    <row r="42" spans="2:11" ht="20.100000000000001" customHeight="1" thickBot="1" x14ac:dyDescent="0.25">
      <c r="B42" s="67">
        <f>B20</f>
        <v>44181</v>
      </c>
      <c r="C42" s="177"/>
      <c r="D42" s="178"/>
      <c r="E42" s="178"/>
      <c r="F42" s="178"/>
      <c r="G42" s="178"/>
      <c r="H42" s="178"/>
      <c r="I42" s="179"/>
      <c r="J42" s="118"/>
      <c r="K42" s="25"/>
    </row>
    <row r="43" spans="2:11" ht="20.100000000000001" customHeight="1" x14ac:dyDescent="0.2">
      <c r="B43" s="67" t="str">
        <f>B21</f>
        <v/>
      </c>
      <c r="C43" s="177"/>
      <c r="D43" s="178"/>
      <c r="E43" s="178"/>
      <c r="F43" s="178"/>
      <c r="G43" s="178"/>
      <c r="H43" s="178"/>
      <c r="I43" s="179"/>
      <c r="J43" s="118"/>
      <c r="K43" s="25"/>
    </row>
    <row r="44" spans="2:11" ht="20.100000000000001" customHeight="1" x14ac:dyDescent="0.2">
      <c r="B44" s="67" t="str">
        <f>B22</f>
        <v/>
      </c>
      <c r="C44" s="187"/>
      <c r="D44" s="188"/>
      <c r="E44" s="188"/>
      <c r="F44" s="188"/>
      <c r="G44" s="188"/>
      <c r="H44" s="188"/>
      <c r="I44" s="189"/>
      <c r="J44" s="118"/>
      <c r="K44" s="25"/>
    </row>
    <row r="45" spans="2:11" ht="20.100000000000001" customHeight="1" x14ac:dyDescent="0.2">
      <c r="B45" s="67" t="str">
        <f>B22</f>
        <v/>
      </c>
      <c r="C45" s="187"/>
      <c r="D45" s="204"/>
      <c r="E45" s="204"/>
      <c r="F45" s="204"/>
      <c r="G45" s="204"/>
      <c r="H45" s="204"/>
      <c r="I45" s="205"/>
      <c r="J45" s="167"/>
      <c r="K45" s="25"/>
    </row>
    <row r="46" spans="2:11" ht="20.100000000000001" customHeight="1" thickBot="1" x14ac:dyDescent="0.25">
      <c r="B46" s="67" t="str">
        <f>B23</f>
        <v/>
      </c>
      <c r="C46" s="190"/>
      <c r="D46" s="191"/>
      <c r="E46" s="191"/>
      <c r="F46" s="191"/>
      <c r="G46" s="191"/>
      <c r="H46" s="191"/>
      <c r="I46" s="192"/>
      <c r="J46" s="119"/>
      <c r="K46" s="25"/>
    </row>
    <row r="47" spans="2:11" ht="14.1" customHeight="1" thickBot="1" x14ac:dyDescent="0.25">
      <c r="B47" s="193" t="s">
        <v>28</v>
      </c>
      <c r="C47" s="194"/>
      <c r="D47" s="194"/>
      <c r="E47" s="194"/>
      <c r="F47" s="194"/>
      <c r="G47" s="194"/>
      <c r="H47" s="195"/>
      <c r="I47" s="93" t="s">
        <v>22</v>
      </c>
      <c r="J47" s="133">
        <f>SUM(J41:J46)</f>
        <v>0</v>
      </c>
      <c r="K47" s="25"/>
    </row>
    <row r="48" spans="2:11" ht="6" customHeight="1" thickBot="1" x14ac:dyDescent="0.25">
      <c r="B48" s="77"/>
      <c r="C48" s="28"/>
      <c r="D48" s="28"/>
      <c r="E48" s="28"/>
      <c r="F48" s="28"/>
      <c r="G48" s="28"/>
      <c r="H48" s="28"/>
      <c r="I48" s="17"/>
      <c r="J48" s="71"/>
      <c r="K48" s="26"/>
    </row>
    <row r="49" spans="2:11" ht="21" thickBot="1" x14ac:dyDescent="0.35">
      <c r="B49" s="78"/>
      <c r="C49" s="28"/>
      <c r="D49" s="28"/>
      <c r="E49" s="28"/>
      <c r="F49" s="199">
        <f ca="1">IF(N(H11)&lt;&gt;0,TODAY(),"")</f>
        <v>44211</v>
      </c>
      <c r="G49" s="200"/>
      <c r="H49" s="49"/>
      <c r="I49" s="94" t="s">
        <v>13</v>
      </c>
      <c r="J49" s="121">
        <f>J24+J31+J38+J47</f>
        <v>63</v>
      </c>
      <c r="K49" s="26"/>
    </row>
    <row r="50" spans="2:11" ht="3" customHeight="1" x14ac:dyDescent="0.3">
      <c r="B50" s="79"/>
      <c r="C50" s="27"/>
      <c r="D50" s="27"/>
      <c r="E50" s="28"/>
      <c r="F50" s="27"/>
      <c r="G50" s="27"/>
      <c r="H50" s="28"/>
      <c r="I50" s="21"/>
      <c r="J50" s="80"/>
      <c r="K50" s="26"/>
    </row>
    <row r="51" spans="2:11" ht="17.100000000000001" customHeight="1" x14ac:dyDescent="0.3">
      <c r="B51" s="81"/>
      <c r="C51" s="30" t="s">
        <v>27</v>
      </c>
      <c r="D51" s="29"/>
      <c r="E51" s="31"/>
      <c r="F51" s="186" t="s">
        <v>1</v>
      </c>
      <c r="G51" s="186"/>
      <c r="H51" s="50"/>
      <c r="I51" s="21"/>
      <c r="J51" s="80"/>
      <c r="K51" s="26"/>
    </row>
    <row r="52" spans="2:11" ht="15" customHeight="1" x14ac:dyDescent="0.2">
      <c r="B52" s="95" t="s">
        <v>14</v>
      </c>
      <c r="C52" s="96"/>
      <c r="D52" s="97" t="s">
        <v>15</v>
      </c>
      <c r="E52" s="98" t="s">
        <v>18</v>
      </c>
      <c r="F52" s="96"/>
      <c r="G52" s="96"/>
      <c r="H52" s="99"/>
      <c r="I52" s="100" t="s">
        <v>17</v>
      </c>
      <c r="J52" s="101"/>
      <c r="K52" s="26"/>
    </row>
    <row r="53" spans="2:11" ht="15" customHeight="1" x14ac:dyDescent="0.2">
      <c r="B53" s="102"/>
      <c r="C53" s="98"/>
      <c r="D53" s="103" t="s">
        <v>16</v>
      </c>
      <c r="E53" s="98" t="s">
        <v>18</v>
      </c>
      <c r="F53" s="98"/>
      <c r="G53" s="98"/>
      <c r="H53" s="104"/>
      <c r="I53" s="105"/>
      <c r="J53" s="106"/>
      <c r="K53" s="25"/>
    </row>
    <row r="54" spans="2:11" ht="15" customHeight="1" x14ac:dyDescent="0.2">
      <c r="B54" s="102"/>
      <c r="C54" s="98"/>
      <c r="D54" s="103" t="s">
        <v>31</v>
      </c>
      <c r="E54" s="98" t="s">
        <v>18</v>
      </c>
      <c r="F54" s="98"/>
      <c r="G54" s="98"/>
      <c r="H54" s="104"/>
      <c r="I54" s="105"/>
      <c r="J54" s="106"/>
      <c r="K54" s="26"/>
    </row>
    <row r="55" spans="2:11" x14ac:dyDescent="0.2">
      <c r="B55" s="102"/>
      <c r="C55" s="98"/>
      <c r="D55" s="103"/>
      <c r="E55" s="98" t="s">
        <v>18</v>
      </c>
      <c r="F55" s="98"/>
      <c r="G55" s="98"/>
      <c r="H55" s="104"/>
      <c r="I55" s="105"/>
      <c r="J55" s="106"/>
    </row>
    <row r="56" spans="2:11" ht="13.5" thickBot="1" x14ac:dyDescent="0.25">
      <c r="B56" s="107"/>
      <c r="C56" s="108"/>
      <c r="D56" s="109"/>
      <c r="E56" s="108" t="s">
        <v>18</v>
      </c>
      <c r="F56" s="108"/>
      <c r="G56" s="108"/>
      <c r="H56" s="110"/>
      <c r="I56" s="108"/>
      <c r="J56" s="111"/>
    </row>
    <row r="57" spans="2:11" ht="13.5" thickTop="1" x14ac:dyDescent="0.2">
      <c r="B57"/>
      <c r="C57" s="2"/>
      <c r="D57" s="2"/>
      <c r="F57" s="2"/>
      <c r="G57" s="2"/>
      <c r="H57" s="2"/>
      <c r="I57" s="2"/>
      <c r="J57" s="2"/>
    </row>
    <row r="58" spans="2:11" x14ac:dyDescent="0.2">
      <c r="B58"/>
      <c r="C58" s="2"/>
      <c r="D58" s="2"/>
      <c r="E58" s="2"/>
      <c r="F58" s="2"/>
      <c r="G58" s="2"/>
      <c r="H58" s="2"/>
      <c r="I58" s="2"/>
      <c r="J58" s="2"/>
    </row>
    <row r="59" spans="2:11" x14ac:dyDescent="0.2">
      <c r="B59"/>
      <c r="C59" s="2"/>
      <c r="D59" s="2"/>
      <c r="E59" s="2"/>
      <c r="F59" s="2"/>
      <c r="G59" s="2"/>
      <c r="H59" s="2"/>
      <c r="I59" s="2"/>
      <c r="J59" s="2"/>
    </row>
    <row r="60" spans="2:11" x14ac:dyDescent="0.2">
      <c r="B60"/>
      <c r="C60" s="2"/>
      <c r="D60" s="2"/>
      <c r="E60" s="2"/>
      <c r="F60" s="2"/>
      <c r="G60" s="2"/>
      <c r="H60" s="2"/>
      <c r="I60" s="2"/>
      <c r="J60" s="2"/>
    </row>
    <row r="61" spans="2:11" x14ac:dyDescent="0.2">
      <c r="B61"/>
      <c r="C61" s="2"/>
      <c r="D61" s="2"/>
      <c r="E61" s="2"/>
      <c r="F61" s="2"/>
      <c r="G61" s="2"/>
      <c r="H61" s="2"/>
      <c r="I61" s="2"/>
      <c r="J61" s="2"/>
    </row>
    <row r="62" spans="2:11" x14ac:dyDescent="0.2">
      <c r="B62"/>
      <c r="C62" s="2"/>
      <c r="D62" s="2"/>
      <c r="E62" s="2"/>
      <c r="F62" s="2"/>
      <c r="G62" s="2"/>
      <c r="H62" s="2"/>
      <c r="I62" s="2"/>
      <c r="J62" s="2"/>
    </row>
    <row r="63" spans="2:11" x14ac:dyDescent="0.2">
      <c r="B63" s="2"/>
      <c r="C63" s="2"/>
      <c r="D63" s="2"/>
      <c r="E63" s="2"/>
      <c r="F63" s="2"/>
      <c r="G63" s="2"/>
      <c r="H63" s="2"/>
      <c r="I63" s="2"/>
      <c r="J63" s="2"/>
    </row>
  </sheetData>
  <mergeCells count="33">
    <mergeCell ref="D3:I4"/>
    <mergeCell ref="D35:E35"/>
    <mergeCell ref="F33:G33"/>
    <mergeCell ref="F34:G34"/>
    <mergeCell ref="F35:G35"/>
    <mergeCell ref="D34:E34"/>
    <mergeCell ref="C9:F9"/>
    <mergeCell ref="C30:I30"/>
    <mergeCell ref="C18:I18"/>
    <mergeCell ref="D17:H17"/>
    <mergeCell ref="F32:G32"/>
    <mergeCell ref="D33:E33"/>
    <mergeCell ref="C25:I25"/>
    <mergeCell ref="D32:E32"/>
    <mergeCell ref="C26:I26"/>
    <mergeCell ref="C28:I28"/>
    <mergeCell ref="F51:G51"/>
    <mergeCell ref="C44:I44"/>
    <mergeCell ref="C46:I46"/>
    <mergeCell ref="B47:H47"/>
    <mergeCell ref="D36:E36"/>
    <mergeCell ref="F36:G36"/>
    <mergeCell ref="C43:I43"/>
    <mergeCell ref="F49:G49"/>
    <mergeCell ref="F37:G37"/>
    <mergeCell ref="D37:E37"/>
    <mergeCell ref="C45:I45"/>
    <mergeCell ref="C41:I41"/>
    <mergeCell ref="C42:I42"/>
    <mergeCell ref="C29:I29"/>
    <mergeCell ref="C12:F12"/>
    <mergeCell ref="C14:F14"/>
    <mergeCell ref="C27:I27"/>
  </mergeCells>
  <phoneticPr fontId="3" type="noConversion"/>
  <pageMargins left="0.78" right="0.59" top="0.38" bottom="0.42" header="0.24" footer="0.34"/>
  <pageSetup scale="8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8"/>
  <sheetViews>
    <sheetView workbookViewId="0"/>
  </sheetViews>
  <sheetFormatPr baseColWidth="10" defaultColWidth="11.42578125" defaultRowHeight="12.75" x14ac:dyDescent="0.2"/>
  <cols>
    <col min="11" max="11" width="13.140625" bestFit="1" customWidth="1"/>
    <col min="12" max="12" width="18.7109375" customWidth="1"/>
  </cols>
  <sheetData>
    <row r="1" spans="1:23" x14ac:dyDescent="0.2">
      <c r="A1" s="138">
        <v>0.54</v>
      </c>
      <c r="B1" t="s">
        <v>33</v>
      </c>
    </row>
    <row r="2" spans="1:23" x14ac:dyDescent="0.2">
      <c r="A2" s="138">
        <v>17</v>
      </c>
      <c r="B2" t="s">
        <v>34</v>
      </c>
      <c r="I2" s="42" t="s">
        <v>70</v>
      </c>
      <c r="R2" s="3" t="s">
        <v>65</v>
      </c>
      <c r="S2" s="169" t="s">
        <v>66</v>
      </c>
    </row>
    <row r="3" spans="1:23" ht="14.25" x14ac:dyDescent="0.2">
      <c r="A3" s="138">
        <v>27.5</v>
      </c>
      <c r="B3" t="s">
        <v>3</v>
      </c>
      <c r="I3" s="42" t="s">
        <v>80</v>
      </c>
    </row>
    <row r="4" spans="1:23" x14ac:dyDescent="0.2">
      <c r="A4" s="138">
        <v>35.5</v>
      </c>
      <c r="B4" t="s">
        <v>4</v>
      </c>
      <c r="I4" s="42" t="s">
        <v>78</v>
      </c>
      <c r="S4" s="169" t="s">
        <v>60</v>
      </c>
      <c r="T4" s="169"/>
      <c r="U4" s="169"/>
      <c r="V4" s="169"/>
      <c r="W4" s="169"/>
    </row>
    <row r="5" spans="1:23" x14ac:dyDescent="0.2">
      <c r="A5" s="138">
        <v>5</v>
      </c>
      <c r="B5" t="s">
        <v>5</v>
      </c>
      <c r="I5" s="42" t="s">
        <v>79</v>
      </c>
      <c r="O5" s="169"/>
      <c r="P5" s="169"/>
      <c r="Q5" s="169"/>
      <c r="T5" s="169"/>
      <c r="U5" s="169"/>
      <c r="V5" s="169"/>
      <c r="W5" s="169"/>
    </row>
    <row r="6" spans="1:23" x14ac:dyDescent="0.2">
      <c r="C6" t="s">
        <v>41</v>
      </c>
      <c r="D6" t="s">
        <v>34</v>
      </c>
      <c r="E6" t="s">
        <v>3</v>
      </c>
      <c r="F6" t="s">
        <v>4</v>
      </c>
      <c r="G6" t="s">
        <v>5</v>
      </c>
      <c r="I6" s="42" t="s">
        <v>71</v>
      </c>
      <c r="O6" s="169"/>
      <c r="P6" s="169"/>
      <c r="Q6" s="169"/>
      <c r="S6" s="169" t="s">
        <v>44</v>
      </c>
      <c r="T6" s="169"/>
      <c r="U6" s="169"/>
      <c r="V6" s="169"/>
      <c r="W6" s="169"/>
    </row>
    <row r="7" spans="1:23" x14ac:dyDescent="0.2">
      <c r="B7" s="41">
        <v>39630</v>
      </c>
      <c r="C7" s="138">
        <v>0.45</v>
      </c>
      <c r="D7" s="138">
        <v>9</v>
      </c>
      <c r="E7" s="138">
        <v>19</v>
      </c>
      <c r="F7" s="138">
        <v>25</v>
      </c>
      <c r="G7" s="138">
        <v>5</v>
      </c>
      <c r="O7" s="169"/>
      <c r="P7" s="169"/>
      <c r="Q7" s="169"/>
      <c r="S7" s="170"/>
      <c r="T7" s="169"/>
      <c r="U7" s="169"/>
      <c r="V7" s="169"/>
      <c r="W7" s="169"/>
    </row>
    <row r="8" spans="1:23" x14ac:dyDescent="0.2">
      <c r="B8" s="41">
        <v>39995</v>
      </c>
      <c r="C8" s="138">
        <v>0.46</v>
      </c>
      <c r="D8" s="138">
        <v>10</v>
      </c>
      <c r="E8" s="138">
        <v>21</v>
      </c>
      <c r="F8" s="138">
        <v>26</v>
      </c>
      <c r="G8" s="138">
        <v>5</v>
      </c>
      <c r="I8" s="42" t="s">
        <v>72</v>
      </c>
      <c r="O8" s="169"/>
      <c r="P8" s="169"/>
      <c r="Q8" s="169"/>
      <c r="S8" s="170" t="s">
        <v>61</v>
      </c>
      <c r="T8" s="169"/>
      <c r="U8" s="169"/>
      <c r="V8" s="169"/>
      <c r="W8" s="169"/>
    </row>
    <row r="9" spans="1:23" x14ac:dyDescent="0.2">
      <c r="B9" s="41">
        <v>40360</v>
      </c>
      <c r="C9" s="138">
        <v>0.44</v>
      </c>
      <c r="D9" s="138">
        <v>11</v>
      </c>
      <c r="E9" s="138">
        <v>22</v>
      </c>
      <c r="F9" s="138">
        <v>26</v>
      </c>
      <c r="G9" s="138">
        <v>5</v>
      </c>
      <c r="I9" s="42" t="s">
        <v>73</v>
      </c>
      <c r="O9" s="169"/>
      <c r="P9" s="169"/>
      <c r="Q9" s="169"/>
      <c r="S9" s="169"/>
      <c r="T9" s="169"/>
      <c r="U9" s="169"/>
      <c r="V9" s="169"/>
      <c r="W9" s="169"/>
    </row>
    <row r="10" spans="1:23" x14ac:dyDescent="0.2">
      <c r="B10" s="41">
        <v>40725</v>
      </c>
      <c r="C10" s="138">
        <v>0.46</v>
      </c>
      <c r="D10" s="138">
        <v>11.5</v>
      </c>
      <c r="E10" s="138">
        <v>22.5</v>
      </c>
      <c r="F10" s="138">
        <v>26</v>
      </c>
      <c r="G10" s="138">
        <v>5</v>
      </c>
      <c r="I10" s="42" t="s">
        <v>74</v>
      </c>
      <c r="O10" s="169"/>
      <c r="P10" s="169"/>
      <c r="Q10" s="169"/>
      <c r="S10" s="169" t="s">
        <v>45</v>
      </c>
      <c r="T10" s="169"/>
      <c r="U10" s="169"/>
      <c r="V10" s="169"/>
      <c r="W10" s="169"/>
    </row>
    <row r="11" spans="1:23" x14ac:dyDescent="0.2">
      <c r="B11" s="41">
        <v>41091</v>
      </c>
      <c r="C11" s="138">
        <v>0.49</v>
      </c>
      <c r="D11" s="138">
        <v>12.5</v>
      </c>
      <c r="E11" s="138">
        <v>23</v>
      </c>
      <c r="F11" s="138">
        <v>26</v>
      </c>
      <c r="G11" s="138">
        <v>5</v>
      </c>
      <c r="I11" s="42" t="s">
        <v>75</v>
      </c>
      <c r="O11" s="169"/>
      <c r="P11" s="169"/>
      <c r="Q11" s="169"/>
      <c r="S11" s="170"/>
      <c r="T11" s="169"/>
      <c r="U11" s="169"/>
      <c r="V11" s="169"/>
      <c r="W11" s="169"/>
    </row>
    <row r="12" spans="1:23" x14ac:dyDescent="0.2">
      <c r="B12" s="41">
        <v>41456</v>
      </c>
      <c r="C12" s="138">
        <v>0.51</v>
      </c>
      <c r="D12" s="138">
        <v>13.5</v>
      </c>
      <c r="E12" s="138">
        <v>24</v>
      </c>
      <c r="F12" s="138">
        <v>26.5</v>
      </c>
      <c r="G12" s="138">
        <v>5</v>
      </c>
      <c r="I12" s="42" t="s">
        <v>76</v>
      </c>
      <c r="O12" s="169"/>
      <c r="P12" s="169"/>
      <c r="Q12" s="169"/>
      <c r="S12" s="170" t="s">
        <v>62</v>
      </c>
      <c r="T12" s="169"/>
      <c r="U12" s="169"/>
      <c r="V12" s="169"/>
      <c r="W12" s="169"/>
    </row>
    <row r="13" spans="1:23" x14ac:dyDescent="0.2">
      <c r="B13" s="41">
        <v>41821</v>
      </c>
      <c r="C13" s="138">
        <v>0.51</v>
      </c>
      <c r="D13" s="138">
        <v>14</v>
      </c>
      <c r="E13" s="138">
        <v>24</v>
      </c>
      <c r="F13" s="138">
        <v>27.5</v>
      </c>
      <c r="G13" s="138">
        <v>5</v>
      </c>
      <c r="I13" s="42" t="s">
        <v>77</v>
      </c>
      <c r="O13" s="169"/>
      <c r="P13" s="169"/>
      <c r="Q13" s="169"/>
      <c r="S13" s="170" t="s">
        <v>63</v>
      </c>
      <c r="T13" s="169"/>
      <c r="U13" s="169"/>
      <c r="V13" s="169"/>
      <c r="W13" s="169"/>
    </row>
    <row r="14" spans="1:23" x14ac:dyDescent="0.2">
      <c r="B14" s="41">
        <v>42186</v>
      </c>
      <c r="C14" s="138">
        <v>0.52</v>
      </c>
      <c r="D14" s="138">
        <v>15</v>
      </c>
      <c r="E14" s="138">
        <v>24</v>
      </c>
      <c r="F14" s="138">
        <v>29</v>
      </c>
      <c r="G14" s="138">
        <v>5</v>
      </c>
      <c r="O14" s="169"/>
      <c r="P14" s="169"/>
      <c r="Q14" s="169"/>
      <c r="S14" s="170" t="s">
        <v>64</v>
      </c>
      <c r="T14" s="169"/>
      <c r="U14" s="169"/>
      <c r="V14" s="169"/>
      <c r="W14" s="169"/>
    </row>
    <row r="15" spans="1:23" x14ac:dyDescent="0.2">
      <c r="B15" s="164">
        <v>42552</v>
      </c>
      <c r="C15" s="165">
        <v>0.5</v>
      </c>
      <c r="D15" s="165">
        <v>16</v>
      </c>
      <c r="E15" s="165">
        <v>24.5</v>
      </c>
      <c r="F15" s="165">
        <v>30</v>
      </c>
      <c r="G15" s="165">
        <v>5</v>
      </c>
      <c r="H15" t="s">
        <v>47</v>
      </c>
      <c r="O15" s="169"/>
      <c r="P15" s="169"/>
      <c r="Q15" s="169"/>
      <c r="S15" s="170" t="s">
        <v>46</v>
      </c>
      <c r="T15" s="169"/>
      <c r="U15" s="169"/>
      <c r="V15" s="169"/>
      <c r="W15" s="169"/>
    </row>
    <row r="16" spans="1:23" x14ac:dyDescent="0.2">
      <c r="B16" s="164">
        <v>42917</v>
      </c>
      <c r="C16" s="165">
        <v>0.5</v>
      </c>
      <c r="D16" s="165">
        <v>16</v>
      </c>
      <c r="E16" s="165">
        <v>24.5</v>
      </c>
      <c r="F16" s="165">
        <v>31</v>
      </c>
      <c r="G16" s="165">
        <v>5</v>
      </c>
      <c r="I16" s="42"/>
      <c r="O16" s="169"/>
      <c r="P16" s="169"/>
      <c r="Q16" s="169"/>
    </row>
    <row r="17" spans="1:17" x14ac:dyDescent="0.2">
      <c r="B17" s="41">
        <v>43282</v>
      </c>
      <c r="C17" s="138">
        <v>0.51</v>
      </c>
      <c r="D17" s="138">
        <v>16.5</v>
      </c>
      <c r="E17" s="138">
        <v>25</v>
      </c>
      <c r="F17" s="138">
        <v>32</v>
      </c>
      <c r="G17" s="138">
        <v>5</v>
      </c>
    </row>
    <row r="18" spans="1:17" x14ac:dyDescent="0.2">
      <c r="B18" s="173">
        <v>43647</v>
      </c>
      <c r="C18" s="174">
        <v>0.53</v>
      </c>
      <c r="D18" s="174">
        <v>17</v>
      </c>
      <c r="E18" s="174">
        <v>26</v>
      </c>
      <c r="F18" s="174">
        <v>32.5</v>
      </c>
      <c r="G18" s="174">
        <v>5</v>
      </c>
    </row>
    <row r="19" spans="1:17" x14ac:dyDescent="0.2">
      <c r="B19" s="41">
        <v>44197</v>
      </c>
      <c r="C19">
        <v>0.54</v>
      </c>
      <c r="D19" s="138">
        <v>17</v>
      </c>
      <c r="E19" s="138">
        <v>27.5</v>
      </c>
      <c r="F19" s="138">
        <v>35.5</v>
      </c>
      <c r="G19" s="138">
        <v>5</v>
      </c>
    </row>
    <row r="20" spans="1:17" x14ac:dyDescent="0.2">
      <c r="I20" s="42"/>
    </row>
    <row r="21" spans="1:17" x14ac:dyDescent="0.2">
      <c r="A21" s="138"/>
    </row>
    <row r="22" spans="1:17" x14ac:dyDescent="0.2">
      <c r="A22" s="138"/>
      <c r="L22" s="141"/>
      <c r="M22" s="142"/>
      <c r="N22" s="152" t="s">
        <v>48</v>
      </c>
      <c r="O22" s="152"/>
      <c r="Q22" s="158" t="s">
        <v>56</v>
      </c>
    </row>
    <row r="23" spans="1:17" ht="14.25" x14ac:dyDescent="0.2">
      <c r="A23" s="138"/>
      <c r="L23" s="143"/>
      <c r="M23" s="144"/>
      <c r="N23" s="157"/>
      <c r="O23" s="153"/>
      <c r="Q23" s="153"/>
    </row>
    <row r="24" spans="1:17" ht="14.25" x14ac:dyDescent="0.2">
      <c r="A24" s="138"/>
      <c r="I24" s="42"/>
      <c r="J24" t="s">
        <v>59</v>
      </c>
      <c r="L24" s="143"/>
      <c r="M24" s="144"/>
      <c r="N24" s="157"/>
      <c r="O24" s="153"/>
      <c r="Q24" s="153"/>
    </row>
    <row r="25" spans="1:17" ht="14.25" x14ac:dyDescent="0.2">
      <c r="A25" s="138"/>
      <c r="J25" s="140">
        <f>I25*3/4</f>
        <v>0</v>
      </c>
      <c r="L25" s="143"/>
      <c r="M25" s="144"/>
      <c r="N25" s="157"/>
      <c r="O25" s="157"/>
      <c r="Q25" s="157"/>
    </row>
    <row r="26" spans="1:17" ht="14.25" x14ac:dyDescent="0.2">
      <c r="L26" s="143"/>
      <c r="M26" s="144"/>
      <c r="N26" s="157"/>
      <c r="O26" s="157"/>
      <c r="Q26" s="157"/>
    </row>
    <row r="27" spans="1:17" ht="14.25" x14ac:dyDescent="0.2">
      <c r="B27" s="41"/>
      <c r="C27" s="138"/>
      <c r="D27" s="138"/>
      <c r="E27" s="138"/>
      <c r="F27" s="138"/>
      <c r="G27" s="138"/>
      <c r="L27" s="143"/>
      <c r="M27" s="144" t="s">
        <v>49</v>
      </c>
      <c r="N27" s="157">
        <v>197.1</v>
      </c>
      <c r="O27" s="157"/>
      <c r="Q27" s="157">
        <v>20.5</v>
      </c>
    </row>
    <row r="28" spans="1:17" ht="14.25" x14ac:dyDescent="0.2">
      <c r="B28" s="41"/>
      <c r="C28" s="138"/>
      <c r="D28" s="138"/>
      <c r="E28" s="138"/>
      <c r="F28" s="138"/>
      <c r="G28" s="138"/>
      <c r="I28" s="42"/>
      <c r="L28" s="143"/>
      <c r="M28" s="144"/>
      <c r="N28" s="157"/>
      <c r="O28" s="157"/>
      <c r="Q28" s="157"/>
    </row>
    <row r="29" spans="1:17" ht="14.25" x14ac:dyDescent="0.2">
      <c r="B29" s="41"/>
      <c r="C29" s="138"/>
      <c r="D29" s="138"/>
      <c r="E29" s="138"/>
      <c r="F29" s="138"/>
      <c r="G29" s="138"/>
      <c r="L29" s="143"/>
      <c r="M29" s="144" t="s">
        <v>50</v>
      </c>
      <c r="N29" s="157">
        <v>210.6</v>
      </c>
      <c r="O29" s="157"/>
      <c r="Q29" s="157">
        <v>20.5</v>
      </c>
    </row>
    <row r="30" spans="1:17" ht="14.25" x14ac:dyDescent="0.2">
      <c r="B30" s="41"/>
      <c r="C30" s="138"/>
      <c r="D30" s="138"/>
      <c r="E30" s="138"/>
      <c r="F30" s="138"/>
      <c r="G30" s="138"/>
      <c r="L30" s="143"/>
      <c r="M30" s="144"/>
      <c r="N30" s="157"/>
      <c r="O30" s="157"/>
      <c r="Q30" s="157"/>
    </row>
    <row r="31" spans="1:17" ht="14.25" x14ac:dyDescent="0.2">
      <c r="B31" s="41"/>
      <c r="C31" s="138"/>
      <c r="D31" s="138"/>
      <c r="E31" s="138"/>
      <c r="F31" s="138"/>
      <c r="G31" s="138"/>
      <c r="L31" s="143"/>
      <c r="M31" s="144" t="s">
        <v>51</v>
      </c>
      <c r="N31" s="157">
        <v>188.1</v>
      </c>
      <c r="O31" s="157"/>
      <c r="Q31" s="157">
        <v>20.5</v>
      </c>
    </row>
    <row r="32" spans="1:17" ht="14.25" x14ac:dyDescent="0.2">
      <c r="B32" s="41"/>
      <c r="C32" s="138"/>
      <c r="D32" s="138"/>
      <c r="E32" s="138"/>
      <c r="F32" s="138"/>
      <c r="G32" s="138"/>
      <c r="I32" s="42"/>
      <c r="L32" s="143"/>
      <c r="M32" s="144"/>
      <c r="N32" s="157"/>
      <c r="O32" s="154"/>
      <c r="Q32" s="154"/>
    </row>
    <row r="33" spans="2:17" ht="14.25" x14ac:dyDescent="0.2">
      <c r="B33" s="41"/>
      <c r="C33" s="138"/>
      <c r="D33" s="138"/>
      <c r="E33" s="138"/>
      <c r="F33" s="138"/>
      <c r="G33" s="138"/>
      <c r="L33" s="143"/>
      <c r="M33" s="144" t="s">
        <v>57</v>
      </c>
      <c r="N33" s="157"/>
      <c r="O33" s="154"/>
      <c r="Q33" s="154"/>
    </row>
    <row r="34" spans="2:17" ht="14.25" x14ac:dyDescent="0.2">
      <c r="B34" s="41"/>
      <c r="C34" s="138"/>
      <c r="D34" s="138"/>
      <c r="E34" s="138"/>
      <c r="F34" s="138"/>
      <c r="G34" s="138"/>
      <c r="I34" s="42"/>
      <c r="J34" s="140">
        <f>I34*3/4</f>
        <v>0</v>
      </c>
      <c r="L34" s="143"/>
      <c r="M34" s="144"/>
      <c r="N34" s="157"/>
      <c r="O34" s="154"/>
      <c r="Q34" s="154"/>
    </row>
    <row r="35" spans="2:17" ht="14.25" x14ac:dyDescent="0.2">
      <c r="B35" s="41"/>
      <c r="C35" s="138"/>
      <c r="D35" s="138"/>
      <c r="E35" s="138"/>
      <c r="F35" s="138"/>
      <c r="G35" s="138"/>
      <c r="L35" s="143"/>
      <c r="M35" s="144"/>
      <c r="N35" s="157"/>
      <c r="O35" s="154"/>
      <c r="Q35" s="154"/>
    </row>
    <row r="36" spans="2:17" ht="14.25" x14ac:dyDescent="0.2">
      <c r="B36" s="41"/>
      <c r="C36" s="138"/>
      <c r="D36" s="138"/>
      <c r="E36" s="138"/>
      <c r="F36" s="138"/>
      <c r="G36" s="138"/>
      <c r="L36" s="143"/>
      <c r="M36" s="144"/>
      <c r="N36" s="157"/>
      <c r="O36" s="155"/>
      <c r="Q36" s="155"/>
    </row>
    <row r="37" spans="2:17" ht="5.25" customHeight="1" x14ac:dyDescent="0.2">
      <c r="L37" s="143"/>
      <c r="M37" s="144"/>
      <c r="N37" s="156"/>
      <c r="O37" s="156"/>
      <c r="Q37" s="156"/>
    </row>
    <row r="38" spans="2:17" ht="14.25" x14ac:dyDescent="0.2">
      <c r="L38" s="143"/>
      <c r="M38" s="144"/>
      <c r="N38" s="157">
        <f>SUM(N22:N36)</f>
        <v>595.79999999999995</v>
      </c>
      <c r="O38" s="157"/>
      <c r="Q38" s="157">
        <f>SUM(Q5:Q36)</f>
        <v>61.5</v>
      </c>
    </row>
    <row r="39" spans="2:17" ht="14.25" x14ac:dyDescent="0.2">
      <c r="L39" s="143"/>
      <c r="M39" s="144"/>
      <c r="N39" s="157"/>
      <c r="O39" s="157"/>
      <c r="Q39" s="157"/>
    </row>
    <row r="40" spans="2:17" ht="15" x14ac:dyDescent="0.2">
      <c r="L40" s="145" t="s">
        <v>52</v>
      </c>
      <c r="M40" s="146">
        <v>0.05</v>
      </c>
      <c r="N40" s="157">
        <f>(N38*M40)</f>
        <v>29.79</v>
      </c>
      <c r="O40" s="157"/>
      <c r="Q40" s="157">
        <f>(Q38*M40)</f>
        <v>3.0750000000000002</v>
      </c>
    </row>
    <row r="41" spans="2:17" ht="15" x14ac:dyDescent="0.2">
      <c r="L41" s="145"/>
      <c r="M41" s="147"/>
      <c r="N41" s="157"/>
      <c r="O41" s="157"/>
      <c r="Q41" s="157"/>
    </row>
    <row r="42" spans="2:17" ht="15" x14ac:dyDescent="0.2">
      <c r="L42" s="145" t="s">
        <v>53</v>
      </c>
      <c r="M42" s="146">
        <v>9.9750000000000005E-2</v>
      </c>
      <c r="N42" s="157">
        <f>(N38*M42)</f>
        <v>59.431049999999999</v>
      </c>
      <c r="O42" s="157"/>
      <c r="Q42" s="157">
        <f>(Q38*M42)</f>
        <v>6.1346250000000007</v>
      </c>
    </row>
    <row r="43" spans="2:17" ht="5.25" customHeight="1" x14ac:dyDescent="0.2">
      <c r="L43" s="145"/>
      <c r="M43" s="146"/>
      <c r="N43" s="156"/>
      <c r="O43" s="157"/>
      <c r="Q43" s="157"/>
    </row>
    <row r="44" spans="2:17" ht="14.25" x14ac:dyDescent="0.2">
      <c r="L44" s="148" t="s">
        <v>54</v>
      </c>
      <c r="M44" s="149" t="s">
        <v>6</v>
      </c>
      <c r="N44" s="157">
        <f>N40+N42</f>
        <v>89.221049999999991</v>
      </c>
      <c r="O44" s="157"/>
      <c r="Q44" s="157"/>
    </row>
    <row r="45" spans="2:17" ht="14.25" x14ac:dyDescent="0.2">
      <c r="L45" s="148"/>
      <c r="M45" s="149"/>
      <c r="N45" s="157"/>
      <c r="O45" s="157"/>
      <c r="Q45" s="157">
        <f>Q42+Q40</f>
        <v>9.2096250000000008</v>
      </c>
    </row>
    <row r="46" spans="2:17" ht="15" x14ac:dyDescent="0.2">
      <c r="L46" s="145" t="s">
        <v>58</v>
      </c>
      <c r="M46" s="146">
        <v>3.5000000000000003E-2</v>
      </c>
      <c r="N46" s="157">
        <f>0.035*N38</f>
        <v>20.853000000000002</v>
      </c>
      <c r="O46" s="157">
        <v>27.43</v>
      </c>
      <c r="Q46" s="157"/>
    </row>
    <row r="47" spans="2:17" ht="5.25" customHeight="1" x14ac:dyDescent="0.2">
      <c r="L47" s="145"/>
      <c r="M47" s="146"/>
      <c r="N47" s="156"/>
      <c r="O47" s="157"/>
      <c r="Q47" s="157"/>
    </row>
    <row r="48" spans="2:17" ht="15" x14ac:dyDescent="0.2">
      <c r="I48" s="140">
        <f>I25+I34</f>
        <v>0</v>
      </c>
      <c r="J48" s="140">
        <f>J25+J34</f>
        <v>0</v>
      </c>
      <c r="K48" s="168">
        <f>N48+Q48</f>
        <v>776.58367499999986</v>
      </c>
      <c r="L48" s="150" t="s">
        <v>55</v>
      </c>
      <c r="M48" s="151" t="s">
        <v>6</v>
      </c>
      <c r="N48" s="159">
        <f>N38+N44+N46</f>
        <v>705.8740499999999</v>
      </c>
      <c r="O48" s="159"/>
      <c r="Q48" s="159">
        <f>Q38+Q40+Q42</f>
        <v>70.709625000000003</v>
      </c>
    </row>
  </sheetData>
  <phoneticPr fontId="3" type="noConversion"/>
  <pageMargins left="0.78740157499999996" right="0.78740157499999996" top="0.984251969" bottom="0.984251969" header="0.4921259845" footer="0.492125984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2.75" x14ac:dyDescent="0.2"/>
  <sheetData/>
  <phoneticPr fontId="3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École Polytechnique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Robert Delisle</cp:lastModifiedBy>
  <cp:lastPrinted>2018-10-29T20:18:33Z</cp:lastPrinted>
  <dcterms:created xsi:type="dcterms:W3CDTF">2006-03-10T02:32:55Z</dcterms:created>
  <dcterms:modified xsi:type="dcterms:W3CDTF">2021-01-15T21:38:41Z</dcterms:modified>
</cp:coreProperties>
</file>